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Uporabnik\Documents\00_Delo\2021\Občina Dol - cesta Osredke\"/>
    </mc:Choice>
  </mc:AlternateContent>
  <xr:revisionPtr revIDLastSave="0" documentId="13_ncr:1_{1CE49BEF-BA68-4391-B105-2E3DCAAEDF98}" xr6:coauthVersionLast="47" xr6:coauthVersionMax="47" xr10:uidLastSave="{00000000-0000-0000-0000-000000000000}"/>
  <bookViews>
    <workbookView xWindow="-120" yWindow="-120" windowWidth="38640" windowHeight="21240" activeTab="1" xr2:uid="{00000000-000D-0000-FFFF-FFFF00000000}"/>
  </bookViews>
  <sheets>
    <sheet name="REKAPITULACIJA " sheetId="4" r:id="rId1"/>
    <sheet name="popis" sheetId="6" r:id="rId2"/>
  </sheets>
  <definedNames>
    <definedName name="_xlnm._FilterDatabase" localSheetId="1" hidden="1">popis!$A$3:$F$78</definedName>
    <definedName name="_xlnm.Print_Area" localSheetId="1">popis!$A$3:$F$78</definedName>
    <definedName name="S_asfalt">popis!#REF!</definedName>
    <definedName name="_xlnm.Print_Titles" localSheetId="1">popis!$3:$3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5" i="6" l="1"/>
  <c r="B30" i="4" l="1"/>
  <c r="B28" i="4"/>
  <c r="B26" i="4"/>
  <c r="B24" i="4"/>
  <c r="B22" i="4"/>
  <c r="B20" i="4"/>
  <c r="B18" i="4"/>
  <c r="A30" i="4"/>
  <c r="A28" i="4"/>
  <c r="A26" i="4"/>
  <c r="A24" i="4"/>
  <c r="A22" i="4"/>
  <c r="A20" i="4"/>
  <c r="A18" i="4"/>
  <c r="B60" i="6"/>
  <c r="A6" i="6"/>
  <c r="A7" i="6" s="1"/>
  <c r="A8" i="6" s="1"/>
  <c r="A9" i="6" s="1"/>
  <c r="A10" i="6" s="1"/>
  <c r="A14" i="6" s="1"/>
  <c r="A15" i="6" s="1"/>
  <c r="A16" i="6" s="1"/>
  <c r="A17" i="6" l="1"/>
  <c r="A18" i="6" s="1"/>
  <c r="A19" i="6" l="1"/>
  <c r="A20" i="6" s="1"/>
  <c r="A21" i="6" s="1"/>
  <c r="A22" i="6" s="1"/>
  <c r="A23" i="6" s="1"/>
  <c r="A24" i="6" s="1"/>
  <c r="A25" i="6" s="1"/>
  <c r="A26" i="6" s="1"/>
  <c r="A30" i="6" s="1"/>
  <c r="A31" i="6" s="1"/>
  <c r="A32" i="6" s="1"/>
  <c r="A33" i="6" s="1"/>
  <c r="A34" i="6" s="1"/>
  <c r="A38" i="6" s="1"/>
  <c r="A39" i="6" s="1"/>
  <c r="A40" i="6" s="1"/>
  <c r="A41" i="6" s="1"/>
  <c r="A42" i="6" s="1"/>
  <c r="A43" i="6" s="1"/>
  <c r="A47" i="6" l="1"/>
  <c r="A48" i="6" s="1"/>
  <c r="A49" i="6" s="1"/>
  <c r="A50" i="6" s="1"/>
  <c r="A51" i="6" s="1"/>
  <c r="A52" i="6" s="1"/>
  <c r="A53" i="6" l="1"/>
  <c r="A54" i="6" l="1"/>
  <c r="A55" i="6" s="1"/>
  <c r="A56" i="6" s="1"/>
  <c r="A57" i="6" s="1"/>
  <c r="A58" i="6" s="1"/>
  <c r="A59" i="6" s="1"/>
  <c r="A63" i="6" s="1"/>
  <c r="A64" i="6" s="1"/>
  <c r="A65" i="6" s="1"/>
  <c r="A66" i="6" s="1"/>
  <c r="A67" i="6" s="1"/>
  <c r="A68" i="6" s="1"/>
  <c r="A74" i="6" s="1"/>
  <c r="F59" i="6" l="1"/>
  <c r="F68" i="6"/>
  <c r="F58" i="6"/>
  <c r="F57" i="6"/>
  <c r="F56" i="6"/>
  <c r="F54" i="6"/>
  <c r="F53" i="6"/>
  <c r="F52" i="6"/>
  <c r="F51" i="6"/>
  <c r="F50" i="6"/>
  <c r="F49" i="6"/>
  <c r="F48" i="6"/>
  <c r="F47" i="6"/>
  <c r="F18" i="6"/>
  <c r="F60" i="6" l="1"/>
  <c r="G26" i="4" s="1"/>
  <c r="F43" i="6"/>
  <c r="F34" i="6"/>
  <c r="F32" i="6"/>
  <c r="F16" i="6"/>
  <c r="F15" i="6"/>
  <c r="F19" i="6"/>
  <c r="F9" i="6"/>
  <c r="B69" i="6"/>
  <c r="F67" i="6"/>
  <c r="F63" i="6"/>
  <c r="B44" i="6"/>
  <c r="F42" i="6"/>
  <c r="F41" i="6"/>
  <c r="F40" i="6"/>
  <c r="F39" i="6"/>
  <c r="F38" i="6"/>
  <c r="B35" i="6"/>
  <c r="B27" i="6"/>
  <c r="F24" i="6"/>
  <c r="B11" i="6"/>
  <c r="F10" i="6"/>
  <c r="F7" i="6"/>
  <c r="F6" i="6"/>
  <c r="F5" i="6"/>
  <c r="F31" i="6" l="1"/>
  <c r="F25" i="6"/>
  <c r="F33" i="6"/>
  <c r="F17" i="6"/>
  <c r="F8" i="6"/>
  <c r="F11" i="6" s="1"/>
  <c r="F65" i="6"/>
  <c r="F44" i="6"/>
  <c r="G24" i="4" s="1"/>
  <c r="F66" i="6"/>
  <c r="G18" i="4" l="1"/>
  <c r="F30" i="6"/>
  <c r="F35" i="6" s="1"/>
  <c r="G22" i="4" s="1"/>
  <c r="F23" i="6"/>
  <c r="F22" i="6"/>
  <c r="F20" i="6"/>
  <c r="F21" i="6"/>
  <c r="F64" i="6"/>
  <c r="F69" i="6" l="1"/>
  <c r="G28" i="4" s="1"/>
  <c r="F14" i="6"/>
  <c r="F26" i="6"/>
  <c r="F27" i="6" l="1"/>
  <c r="F71" i="6" s="1"/>
  <c r="E74" i="6" s="1"/>
  <c r="F74" i="6" l="1"/>
  <c r="G20" i="4"/>
  <c r="F76" i="6" l="1"/>
  <c r="F77" i="6" s="1"/>
  <c r="F78" i="6" s="1"/>
  <c r="G30" i="4"/>
  <c r="G32" i="4" s="1"/>
  <c r="G34" i="4" l="1"/>
  <c r="G36" i="4" l="1"/>
</calcChain>
</file>

<file path=xl/sharedStrings.xml><?xml version="1.0" encoding="utf-8"?>
<sst xmlns="http://schemas.openxmlformats.org/spreadsheetml/2006/main" count="132" uniqueCount="84">
  <si>
    <t>enota</t>
  </si>
  <si>
    <t>količina</t>
  </si>
  <si>
    <t>cena</t>
  </si>
  <si>
    <t>znesek</t>
  </si>
  <si>
    <t>ocena</t>
  </si>
  <si>
    <t>kpl</t>
  </si>
  <si>
    <t>m2</t>
  </si>
  <si>
    <t>m1</t>
  </si>
  <si>
    <t>m3</t>
  </si>
  <si>
    <t>kom</t>
  </si>
  <si>
    <t>Postavitev prometne signalizacije v času izvedbe del, zavarovanje gradbišča med gradnjo, pridobivanje dovoljenja za popolno zaporo ceste.</t>
  </si>
  <si>
    <t>Dobava in polaganje geotekstila 300 g/m2.</t>
  </si>
  <si>
    <t>Zakoličba obstoječih komunalnih vodov, varovanje v času gradnje, ter odprava morebitnih poškodb.
Ocena:
- prečno križanje elektro omrežja - 6, 
- prečno križanje optičnega omrežja - 4, 
- prečno križanje vodovodnega omrežja - 1.
OPOMBA: deloma pod cesto vzdolžno poteka vodovodno in elektro omrežje.</t>
  </si>
  <si>
    <t>Fino planiranje in valjanje tamponske podlage v naklonu-priprava pred asfaltiranjem.</t>
  </si>
  <si>
    <t>Predpriprava podlage tlakovcev, zmrzlinsko odporen drobljen pesek granulacije 0/32 mm.</t>
  </si>
  <si>
    <t>Predpriprava podlage tlakovcev, zmrzlinsko odporen drobljen pesek granulacije 4/8 mm, v povprečni debelini 10 cm.</t>
  </si>
  <si>
    <t>Dobava novih tlakovcev enake oblike, v primeru poškodovanja starih.</t>
  </si>
  <si>
    <t>Postavitev in zavarovanje prečnih profilov ceste (na ca. 25 m).</t>
  </si>
  <si>
    <t>SKUPNA REKAPITULACIJA</t>
  </si>
  <si>
    <t>Projekt:</t>
  </si>
  <si>
    <t xml:space="preserve">Št. projekta: </t>
  </si>
  <si>
    <t>Št. načrta:</t>
  </si>
  <si>
    <t>PREDDELA</t>
  </si>
  <si>
    <t>ZEMELJSKA DELA</t>
  </si>
  <si>
    <t>ZGORNJI USTROJ</t>
  </si>
  <si>
    <t>ODVODNJAVANJE</t>
  </si>
  <si>
    <t>SKUPAJ:</t>
  </si>
  <si>
    <t>22% DDV:</t>
  </si>
  <si>
    <t>Opis postavke:</t>
  </si>
  <si>
    <t>Izdelava kamnito betonskega usedalnika-umirjevalnika, po detajlu.</t>
  </si>
  <si>
    <t>DRUGA DELA</t>
  </si>
  <si>
    <t>Preplastitev ceste Osredke 33 - Osredke 8</t>
  </si>
  <si>
    <t>Nepredvidena dela v vrednosti do 10% vseh del (po predhodni potrditvi naročnika).</t>
  </si>
  <si>
    <t>SKUPAJ</t>
  </si>
  <si>
    <t>NEPREDVIDENA DELA</t>
  </si>
  <si>
    <t>Zarez asfalta v debelini 6-8 cm.</t>
  </si>
  <si>
    <t>Rušenje obstoječega poškodovanega asfalta debeline 6 do 8 cm z nakladanjem na kamion in odvozom na deponijo, vključno s plačilom takse. Dokazilo o plačilu takse je potrebno priložiti obračunu.</t>
  </si>
  <si>
    <t>Rušenje prepusta z odtočno glavo in jaškom, odvoz na deponijo.</t>
  </si>
  <si>
    <t>Dobava in vgrajevanje tamponskega materiala, granulacije 0/32, v povprečni debelini 20 cm z vgrajevanjem po plasteh do 100 MPa-Ev2.
(v ceni vgrajevanja je potrebno upoštevati tudi izvedbo meritev nosilnosti podlage).</t>
  </si>
  <si>
    <t>Dobava in vgrajevanje tamponskega materiala - grede, 32-64 mm, v povprečni debelini 30 cm z vgrajevanjem po plasteh in potrebno zbitostjo do 80 MPa-Ev2.
(v ceni vgrajevanja je potrebno upoštevati tudi izvedbo meritev nosilnosti podlage).</t>
  </si>
  <si>
    <t>Kompletna izdelava stikov nove obrabne plasti:
~ zatesnitev stikov starega in novega asfalta,
~ dobava in vgradnja z elastomeri izboljšane vlaknaste bitumenske raztopine (npr. premaz z dilaplastom ali trak teksabit),
~ ročno lepljenje z lopatico ali posebnim orodjem v skladu z navodili dobavitelja materiala.
Obračun po tlorisni dolžini zatesnjenih stikov.</t>
  </si>
  <si>
    <t>Izdelava bankine iz gramoza ali naravno zdrobljenega kamnitega materiala, široke 0,25 do 0,50 m.</t>
  </si>
  <si>
    <t>Izkop humusa v povprečni debelini 20 cm z odmetom na stran in kasnejšo ponovno uporabo, odvečni humus odpeljati na deponijo po naročnikovem navodilu do 10 km.</t>
  </si>
  <si>
    <t>Kompletna izvedba talnih označb napis "bus" in robna kocka, v rumeni barvi z vključenim posipom s steklenimi kroglicami.</t>
  </si>
  <si>
    <t>Humuziranje, zatravitev, razplaniranje zemlje za avtobusnim postajališčem.</t>
  </si>
  <si>
    <t>skupaj brez ddv</t>
  </si>
  <si>
    <t>ddv</t>
  </si>
  <si>
    <t>SUPAJ Z DDV</t>
  </si>
  <si>
    <t>IZVEDBA AVTOBUSNEGA POSTAJALIŠČA</t>
  </si>
  <si>
    <t>A</t>
  </si>
  <si>
    <t>B</t>
  </si>
  <si>
    <t>C</t>
  </si>
  <si>
    <t>D</t>
  </si>
  <si>
    <t>E</t>
  </si>
  <si>
    <t>F</t>
  </si>
  <si>
    <t>G</t>
  </si>
  <si>
    <r>
      <t xml:space="preserve">Planiranje in utrjevanje zemeljskega planuma pred polaganjem geotekstila - </t>
    </r>
    <r>
      <rPr>
        <b/>
        <sz val="10"/>
        <rFont val="Calibri"/>
        <family val="2"/>
        <scheme val="minor"/>
      </rPr>
      <t>za cesto</t>
    </r>
    <r>
      <rPr>
        <sz val="10"/>
        <rFont val="Calibri"/>
        <family val="2"/>
        <scheme val="minor"/>
      </rPr>
      <t>.</t>
    </r>
  </si>
  <si>
    <r>
      <t xml:space="preserve">Zasipavanje jarka </t>
    </r>
    <r>
      <rPr>
        <b/>
        <sz val="10"/>
        <rFont val="Calibri"/>
        <family val="2"/>
        <scheme val="minor"/>
      </rPr>
      <t xml:space="preserve">prepusta </t>
    </r>
    <r>
      <rPr>
        <sz val="10"/>
        <rFont val="Calibri"/>
        <family val="2"/>
        <scheme val="minor"/>
      </rPr>
      <t>z izkopanim materialom iz začasne gradbiščne deponije</t>
    </r>
    <r>
      <rPr>
        <b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dovozom  materiala, z utrjevanjem z vibracijskim nabijačem v slojih po 15 cm do 95% trdnosti po standardnem Proktorjevem postopku.
Opomba: zasip jarka prepusta do planuma grede ceste.</t>
    </r>
  </si>
  <si>
    <t>Dobava, dovoz in strojno vgrajevanje enoslojne asfaltne plasti AC 16 surf B50/70 A4, debeline 7 cm.</t>
  </si>
  <si>
    <t>Doplačilo za izvedbo predpriprave in izdelave asfaltne mulde (konstrukcijsko je mulda enaka vozišču, asfalt upoštevan pri cesti):
~ širina mulde: 50 cm,
~ globina mulde: od 4,0 do 5,0 cm,
~ vzdolžni padci: po načrtu odvodnjavanja proti cestnim požiralnikom.
Obračun po osni dolžini muld.</t>
  </si>
  <si>
    <r>
      <t xml:space="preserve">Nabava, dobava in izdelava kanalizacijskega </t>
    </r>
    <r>
      <rPr>
        <b/>
        <sz val="10"/>
        <rFont val="Calibri"/>
        <family val="2"/>
        <scheme val="minor"/>
      </rPr>
      <t>cestnega požiralnika</t>
    </r>
    <r>
      <rPr>
        <sz val="10"/>
        <rFont val="Calibri"/>
        <family val="2"/>
        <scheme val="minor"/>
      </rPr>
      <t>, iz betonske cevi fi 80 cm, z izvedbo priključka cevi na jaške (iztok), betoniranjem podložnega betona v C 12/15, vključno s tipsko rešetko ter armiranobetonskim prstanom - razbremenilno ploščo, izdelava po priloženi risbi.
~ jašek fi 80 cm, do globine 2,00 m,
~ LTŽ okrogel pokrov C 250 mm.</t>
    </r>
  </si>
  <si>
    <r>
      <t xml:space="preserve">Izdelava temeljne plasti betonske posteljice debeline 10 cm iz betona C12/15, nabava, dobava in polaganje kanalizacijskih PVC cevi fi 315 mm, SN8, </t>
    </r>
    <r>
      <rPr>
        <b/>
        <sz val="10"/>
        <rFont val="Calibri"/>
        <family val="2"/>
        <scheme val="minor"/>
      </rPr>
      <t>za propust</t>
    </r>
    <r>
      <rPr>
        <sz val="10"/>
        <rFont val="Calibri"/>
        <family val="2"/>
        <scheme val="minor"/>
      </rPr>
      <t xml:space="preserve"> po projektiranih padcih na pripravljeno betonsko posteljico ter polno obbetoniranje z nearmiranim betonom kvalitete C12/15. Polaganje cevi po navodilih proizvajalca.
~ v postavki zajeta nabava, dobava in vgradnja cevi s spojkami.
~ poraba betona 0,25 m3/m1.</t>
    </r>
  </si>
  <si>
    <t>Izdelava betonske poševne izpustne glave DN315 v brežini z vsem potrebnim materialom in delom na iztoku v kanalete, po detajlu.</t>
  </si>
  <si>
    <r>
      <t xml:space="preserve">Nabava, dobava in izdelava kanalizacijskega </t>
    </r>
    <r>
      <rPr>
        <b/>
        <sz val="10"/>
        <rFont val="Calibri"/>
        <family val="2"/>
        <scheme val="minor"/>
      </rPr>
      <t>cestnega požiralnika</t>
    </r>
    <r>
      <rPr>
        <sz val="10"/>
        <rFont val="Calibri"/>
        <family val="2"/>
        <scheme val="minor"/>
      </rPr>
      <t>, iz betonske cevi fi 60 cm, z izvedbo priključka cevi na jaške (iztok), betoniranjem podložnega betona v C 12/15, vključno s tipsko rešetko ter armiranobetonskim prstanom - razbremenilno ploščo, izdelava po priloženi risbi.
~ jašek fi 80 cm, globine od 2,00 do 4,00 m, 
~ LTŽ vbočena kanalska rešetka C 250 – 400×400 mm.</t>
    </r>
  </si>
  <si>
    <t>Planiranje in utrjevanje dna jarka za meteorne kanale, prepust in vseh jaškov s točnostjo +/- 3 cm v naklonu.</t>
  </si>
  <si>
    <t>Dobava in polaganje cestnih robnikov dim 15/25/100 vključno z izkopom, izvedbo posteljice, polaganjem, polnim obbetoniranjem in fugiranjem.</t>
  </si>
  <si>
    <t>Vgradnja in dobava temeljnih sider po navodilih nadzora.</t>
  </si>
  <si>
    <t>Dobava in montaža prometnega znaka, komplet s temeljem iz cementnega betona C 12/15, globine 80 cm, premera 30 cm, nosilnim stebričkom iz vroče cinkane jeklene cevi s premerom 64 mm, dolge 3000 mm in prometnimi znaki:
- III-54 (avtobusno postajališče),
- slepa cesta (tip 3204),
- kažipot za kolesarje  (npr. tip 3406-1).</t>
  </si>
  <si>
    <r>
      <t xml:space="preserve">Strojni izkop zemljine III-IV.kategorije </t>
    </r>
    <r>
      <rPr>
        <b/>
        <sz val="10"/>
        <rFont val="Calibri"/>
        <family val="2"/>
        <scheme val="minor"/>
      </rPr>
      <t>za prepust</t>
    </r>
    <r>
      <rPr>
        <sz val="10"/>
        <rFont val="Calibri"/>
        <family val="2"/>
        <scheme val="minor"/>
      </rPr>
      <t>, širine do 1,0 m in globine do 1,5 m  z odvozom na začasno gradbiščno deponijo.</t>
    </r>
  </si>
  <si>
    <t>Cementna stabilizacija: poglobitev terena za 80 cm, vgradnja suhe grobe betonske mešanice, utrjevanje po plasteh.</t>
  </si>
  <si>
    <t>Grobo planiranje in utrjevanje zemeljskega planuma.</t>
  </si>
  <si>
    <t>Dobava in vgrajevanje tamponskega materiala - grede, 32-64 mm, v povprečni debelini 30 cm z vgrajevanjem po plasteh in potrebno zbitostjo do 80 Mpa-Ev2.</t>
  </si>
  <si>
    <t>Dobava in vgrajevanje tamponskega materiala, granulacije 0/32, v povprečni debelini 20 cm z vgrajevanjem po plasteh (v ceni vgrajevanja je potrebno upoštevati tudi izvedbo meritev nosilnosti podlage).</t>
  </si>
  <si>
    <t>Izdelava pasovnega temelja dim 4,50x0,50x0,70 + 2x(1,25x0,25x0,70), vključno z armaturo temelja, opažem temelja.</t>
  </si>
  <si>
    <t>Izvedba geodetskega posnetka izvedenega stanja (PID), odmera ceste po dejanskem stanju (parcelacija za potrebe odkupa).</t>
  </si>
  <si>
    <r>
      <t xml:space="preserve">Zasipavanje jarka </t>
    </r>
    <r>
      <rPr>
        <b/>
        <sz val="10"/>
        <rFont val="Calibri"/>
        <family val="2"/>
        <scheme val="minor"/>
      </rPr>
      <t xml:space="preserve">meteorne kanalizacije  </t>
    </r>
    <r>
      <rPr>
        <sz val="10"/>
        <rFont val="Calibri"/>
        <family val="2"/>
        <scheme val="minor"/>
      </rPr>
      <t>z izkopanim materialom iz začasne gradbiščne deponije z dovozom materiala, z utrjevanjem z vibracijskim nabijačem v slojih po 15 cm do 95% trdnosti po standardnem Proktorjevem postopku.
Opomba: zasip jarka prepusta do planuma grede ceste.</t>
    </r>
  </si>
  <si>
    <t>Izgradnja šolske avtobusne postaje Osredke</t>
  </si>
  <si>
    <t>Nakladanje in odvoz odvečnega materiala iz začasne gradbiščne deponije na stalno deponijo.</t>
  </si>
  <si>
    <r>
      <t xml:space="preserve">Izdelava temeljne plasti peščene posteljice debeline 10 cm, nabava, dobava in polaganje kanalizacijskih PVC cevi fi 315 mm, SN8, za </t>
    </r>
    <r>
      <rPr>
        <b/>
        <sz val="10"/>
        <rFont val="Calibri"/>
        <family val="2"/>
        <scheme val="minor"/>
      </rPr>
      <t>meteorno kanalizacijo</t>
    </r>
    <r>
      <rPr>
        <sz val="10"/>
        <rFont val="Calibri"/>
        <family val="2"/>
        <scheme val="minor"/>
      </rPr>
      <t>, po projektiranih padcih na pripravljeno posteljico ter polno obsip s peskom. Polaganje cevi po navodilih proizvajalca.
~ v postavki zajeta nabava, dobava in vgradnja cevi s spojkami.
~ poraba peska 0,38 m3/m1.</t>
    </r>
  </si>
  <si>
    <r>
      <t xml:space="preserve">Izkop zemljine III-IV.kategorije </t>
    </r>
    <r>
      <rPr>
        <b/>
        <sz val="10"/>
        <rFont val="Calibri"/>
        <family val="2"/>
        <scheme val="minor"/>
      </rPr>
      <t>za cesto</t>
    </r>
    <r>
      <rPr>
        <sz val="10"/>
        <rFont val="Calibri"/>
        <family val="2"/>
        <scheme val="minor"/>
      </rPr>
      <t xml:space="preserve"> v povprečni globini 50 cm z nakladanjem na kamion in odvozom na trajno komunalno ekološko deponijo s plačilom takse.</t>
    </r>
  </si>
  <si>
    <r>
      <t xml:space="preserve">Strojni zkop zemljine III-IV.kategorije </t>
    </r>
    <r>
      <rPr>
        <b/>
        <sz val="10"/>
        <rFont val="Calibri"/>
        <family val="2"/>
        <scheme val="minor"/>
      </rPr>
      <t>za jaške</t>
    </r>
    <r>
      <rPr>
        <sz val="10"/>
        <rFont val="Calibri"/>
        <family val="2"/>
        <scheme val="minor"/>
      </rPr>
      <t>,</t>
    </r>
    <r>
      <rPr>
        <b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širine do 1,0 m in globine do 2.0 m z odvozom na trajno komunalno ekološko deponijo s plačilom takse.</t>
    </r>
  </si>
  <si>
    <r>
      <t xml:space="preserve">Strojni izkop zemljine III-IV.kategorije </t>
    </r>
    <r>
      <rPr>
        <b/>
        <sz val="10"/>
        <rFont val="Calibri"/>
        <family val="2"/>
        <scheme val="minor"/>
      </rPr>
      <t>za meteorni kanal</t>
    </r>
    <r>
      <rPr>
        <sz val="10"/>
        <rFont val="Calibri"/>
        <family val="2"/>
        <scheme val="minor"/>
      </rPr>
      <t>, širine do 1,0 m in globine do 2,00 m z odvozom na začasno gradbiščno deponijo.</t>
    </r>
  </si>
  <si>
    <t>Strojni izkop zemljine III-IV. kategorije v povprečni globini 50 cm z nakladanjem na kamion in odvozom na trajno komunalno ekološko deponijo s plačilom takse.</t>
  </si>
  <si>
    <t>Previdna odstranitev tlakovcev, očiščenje in kasnejše ponovno polaganje.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</si>
</sst>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#,##0.00\ &quot;€&quot;;\-#,##0.00\ &quot;€&quot;"/>
    <numFmt numFmtId="164" formatCode="_-* #,##0.00\ _€_-;\-* #,##0.00\ _€_-;_-* &quot;-&quot;??\ _€_-;_-@_-"/>
    <numFmt numFmtId="165" formatCode="_-* #,##0.00\ _S_I_T_-;\-* #,##0.00\ _S_I_T_-;_-* &quot;-&quot;??\ _S_I_T_-;_-@_-"/>
    <numFmt numFmtId="166" formatCode="#,##0.00\ &quot;€&quot;"/>
    <numFmt numFmtId="167" formatCode="_-* #,##0.00\ &quot;SIT&quot;_-;\-* #,##0.00\ &quot;SIT&quot;_-;_-* &quot;-&quot;??\ &quot;SIT&quot;_-;_-@_-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165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</cellStyleXfs>
  <cellXfs count="130">
    <xf numFmtId="0" fontId="0" fillId="0" borderId="0" xfId="0"/>
    <xf numFmtId="0" fontId="4" fillId="0" borderId="0" xfId="0" applyFont="1"/>
    <xf numFmtId="49" fontId="3" fillId="0" borderId="1" xfId="0" applyNumberFormat="1" applyFont="1" applyFill="1" applyBorder="1"/>
    <xf numFmtId="7" fontId="3" fillId="0" borderId="18" xfId="0" applyNumberFormat="1" applyFont="1" applyFill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8" fillId="3" borderId="1" xfId="0" applyFont="1" applyFill="1" applyBorder="1" applyAlignment="1">
      <alignment horizontal="center"/>
    </xf>
    <xf numFmtId="2" fontId="8" fillId="3" borderId="1" xfId="0" applyNumberFormat="1" applyFont="1" applyFill="1" applyBorder="1" applyAlignment="1">
      <alignment horizontal="right"/>
    </xf>
    <xf numFmtId="164" fontId="8" fillId="3" borderId="1" xfId="0" applyNumberFormat="1" applyFont="1" applyFill="1" applyBorder="1" applyAlignment="1">
      <alignment horizontal="right"/>
    </xf>
    <xf numFmtId="164" fontId="8" fillId="3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right"/>
    </xf>
    <xf numFmtId="164" fontId="8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vertical="top" wrapText="1"/>
    </xf>
    <xf numFmtId="7" fontId="8" fillId="0" borderId="1" xfId="0" applyNumberFormat="1" applyFont="1" applyFill="1" applyBorder="1" applyAlignment="1">
      <alignment wrapText="1"/>
    </xf>
    <xf numFmtId="0" fontId="8" fillId="0" borderId="1" xfId="0" applyFont="1" applyFill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right" wrapText="1"/>
    </xf>
    <xf numFmtId="0" fontId="8" fillId="0" borderId="16" xfId="0" applyFont="1" applyFill="1" applyBorder="1" applyAlignment="1">
      <alignment horizontal="center" wrapText="1"/>
    </xf>
    <xf numFmtId="2" fontId="8" fillId="0" borderId="16" xfId="0" applyNumberFormat="1" applyFont="1" applyFill="1" applyBorder="1" applyAlignment="1">
      <alignment horizontal="right" wrapText="1"/>
    </xf>
    <xf numFmtId="0" fontId="8" fillId="0" borderId="1" xfId="1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3" applyFont="1" applyFill="1" applyBorder="1" applyAlignment="1">
      <alignment vertical="top" wrapText="1"/>
    </xf>
    <xf numFmtId="0" fontId="8" fillId="0" borderId="1" xfId="3" applyFont="1" applyFill="1" applyBorder="1" applyAlignment="1">
      <alignment horizontal="center" wrapText="1"/>
    </xf>
    <xf numFmtId="2" fontId="8" fillId="0" borderId="1" xfId="3" applyNumberFormat="1" applyFont="1" applyFill="1" applyBorder="1" applyAlignment="1">
      <alignment horizontal="right" wrapText="1"/>
    </xf>
    <xf numFmtId="9" fontId="8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wrapText="1"/>
    </xf>
    <xf numFmtId="2" fontId="3" fillId="0" borderId="17" xfId="0" applyNumberFormat="1" applyFont="1" applyFill="1" applyBorder="1" applyAlignment="1">
      <alignment horizontal="right" wrapText="1"/>
    </xf>
    <xf numFmtId="164" fontId="3" fillId="0" borderId="17" xfId="0" applyNumberFormat="1" applyFont="1" applyFill="1" applyBorder="1" applyAlignment="1">
      <alignment horizontal="right"/>
    </xf>
    <xf numFmtId="0" fontId="8" fillId="0" borderId="5" xfId="0" applyFont="1" applyFill="1" applyBorder="1" applyAlignment="1">
      <alignment horizontal="center" wrapText="1"/>
    </xf>
    <xf numFmtId="2" fontId="8" fillId="0" borderId="5" xfId="0" applyNumberFormat="1" applyFont="1" applyFill="1" applyBorder="1" applyAlignment="1">
      <alignment horizontal="right" wrapText="1"/>
    </xf>
    <xf numFmtId="164" fontId="8" fillId="0" borderId="5" xfId="0" applyNumberFormat="1" applyFont="1" applyFill="1" applyBorder="1" applyAlignment="1">
      <alignment horizontal="right"/>
    </xf>
    <xf numFmtId="7" fontId="8" fillId="0" borderId="5" xfId="0" applyNumberFormat="1" applyFont="1" applyFill="1" applyBorder="1" applyAlignment="1">
      <alignment wrapText="1"/>
    </xf>
    <xf numFmtId="0" fontId="8" fillId="0" borderId="5" xfId="0" applyFont="1" applyFill="1" applyBorder="1" applyAlignment="1">
      <alignment vertical="top" wrapText="1"/>
    </xf>
    <xf numFmtId="0" fontId="8" fillId="0" borderId="0" xfId="3" applyFont="1"/>
    <xf numFmtId="166" fontId="6" fillId="0" borderId="0" xfId="3" applyNumberFormat="1" applyFont="1" applyAlignment="1">
      <alignment horizontal="right"/>
    </xf>
    <xf numFmtId="4" fontId="8" fillId="0" borderId="0" xfId="3" applyNumberFormat="1" applyFont="1"/>
    <xf numFmtId="167" fontId="5" fillId="2" borderId="4" xfId="4" applyFont="1" applyFill="1" applyBorder="1" applyAlignment="1"/>
    <xf numFmtId="0" fontId="6" fillId="0" borderId="0" xfId="3" applyFont="1"/>
    <xf numFmtId="0" fontId="5" fillId="2" borderId="7" xfId="3" applyFont="1" applyFill="1" applyBorder="1"/>
    <xf numFmtId="0" fontId="5" fillId="2" borderId="0" xfId="3" applyFont="1" applyFill="1"/>
    <xf numFmtId="0" fontId="5" fillId="2" borderId="8" xfId="3" applyFont="1" applyFill="1" applyBorder="1"/>
    <xf numFmtId="167" fontId="5" fillId="2" borderId="7" xfId="4" applyFont="1" applyFill="1" applyBorder="1" applyAlignment="1"/>
    <xf numFmtId="167" fontId="5" fillId="2" borderId="9" xfId="4" applyFont="1" applyFill="1" applyBorder="1" applyAlignment="1"/>
    <xf numFmtId="167" fontId="5" fillId="2" borderId="10" xfId="4" applyFont="1" applyFill="1" applyBorder="1" applyAlignment="1"/>
    <xf numFmtId="0" fontId="6" fillId="0" borderId="12" xfId="3" applyFont="1" applyBorder="1"/>
    <xf numFmtId="0" fontId="6" fillId="0" borderId="13" xfId="3" applyFont="1" applyBorder="1"/>
    <xf numFmtId="0" fontId="6" fillId="0" borderId="14" xfId="3" applyFont="1" applyBorder="1"/>
    <xf numFmtId="166" fontId="6" fillId="0" borderId="1" xfId="3" applyNumberFormat="1" applyFont="1" applyBorder="1" applyAlignment="1">
      <alignment horizontal="right"/>
    </xf>
    <xf numFmtId="166" fontId="8" fillId="0" borderId="0" xfId="3" applyNumberFormat="1" applyFont="1"/>
    <xf numFmtId="166" fontId="6" fillId="0" borderId="0" xfId="3" applyNumberFormat="1" applyFont="1"/>
    <xf numFmtId="166" fontId="6" fillId="0" borderId="1" xfId="3" applyNumberFormat="1" applyFont="1" applyBorder="1"/>
    <xf numFmtId="0" fontId="5" fillId="2" borderId="15" xfId="3" applyFont="1" applyFill="1" applyBorder="1"/>
    <xf numFmtId="0" fontId="5" fillId="2" borderId="2" xfId="3" applyFont="1" applyFill="1" applyBorder="1"/>
    <xf numFmtId="0" fontId="5" fillId="2" borderId="3" xfId="3" applyFont="1" applyFill="1" applyBorder="1"/>
    <xf numFmtId="166" fontId="5" fillId="2" borderId="3" xfId="3" applyNumberFormat="1" applyFont="1" applyFill="1" applyBorder="1"/>
    <xf numFmtId="0" fontId="5" fillId="0" borderId="0" xfId="3" applyFont="1"/>
    <xf numFmtId="4" fontId="6" fillId="0" borderId="0" xfId="3" applyNumberFormat="1" applyFont="1"/>
    <xf numFmtId="0" fontId="6" fillId="0" borderId="12" xfId="3" applyFont="1" applyBorder="1" applyAlignment="1">
      <alignment horizontal="center"/>
    </xf>
    <xf numFmtId="0" fontId="6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6" fillId="0" borderId="15" xfId="3" applyFont="1" applyBorder="1" applyAlignment="1">
      <alignment horizontal="center"/>
    </xf>
    <xf numFmtId="0" fontId="6" fillId="0" borderId="19" xfId="3" applyFont="1" applyBorder="1"/>
    <xf numFmtId="0" fontId="6" fillId="0" borderId="2" xfId="3" applyFont="1" applyBorder="1"/>
    <xf numFmtId="0" fontId="6" fillId="0" borderId="20" xfId="3" applyFont="1" applyBorder="1"/>
    <xf numFmtId="166" fontId="6" fillId="0" borderId="18" xfId="3" applyNumberFormat="1" applyFont="1" applyBorder="1"/>
    <xf numFmtId="0" fontId="7" fillId="3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23" xfId="0" applyFont="1" applyFill="1" applyBorder="1" applyAlignment="1">
      <alignment horizontal="center" vertical="top" wrapText="1"/>
    </xf>
    <xf numFmtId="0" fontId="8" fillId="0" borderId="21" xfId="0" applyFont="1" applyFill="1" applyBorder="1" applyAlignment="1">
      <alignment vertical="top" wrapText="1"/>
    </xf>
    <xf numFmtId="0" fontId="8" fillId="0" borderId="21" xfId="0" applyFont="1" applyFill="1" applyBorder="1" applyAlignment="1">
      <alignment horizontal="center" wrapText="1"/>
    </xf>
    <xf numFmtId="9" fontId="8" fillId="0" borderId="21" xfId="0" applyNumberFormat="1" applyFont="1" applyFill="1" applyBorder="1" applyAlignment="1">
      <alignment horizontal="right" wrapText="1"/>
    </xf>
    <xf numFmtId="164" fontId="8" fillId="0" borderId="21" xfId="0" applyNumberFormat="1" applyFont="1" applyFill="1" applyBorder="1" applyAlignment="1">
      <alignment horizontal="right"/>
    </xf>
    <xf numFmtId="7" fontId="8" fillId="0" borderId="21" xfId="0" applyNumberFormat="1" applyFont="1" applyFill="1" applyBorder="1" applyAlignment="1">
      <alignment wrapText="1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8" fillId="0" borderId="0" xfId="0" applyFont="1" applyFill="1"/>
    <xf numFmtId="0" fontId="8" fillId="0" borderId="0" xfId="0" applyFont="1"/>
    <xf numFmtId="0" fontId="3" fillId="0" borderId="0" xfId="0" applyFont="1"/>
    <xf numFmtId="0" fontId="8" fillId="0" borderId="16" xfId="0" applyFont="1" applyFill="1" applyBorder="1" applyAlignment="1">
      <alignment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vertical="top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/>
    <xf numFmtId="0" fontId="8" fillId="0" borderId="13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right"/>
    </xf>
    <xf numFmtId="0" fontId="8" fillId="0" borderId="13" xfId="0" applyFont="1" applyFill="1" applyBorder="1"/>
    <xf numFmtId="2" fontId="3" fillId="0" borderId="1" xfId="0" applyNumberFormat="1" applyFont="1" applyFill="1" applyBorder="1" applyAlignment="1">
      <alignment horizontal="right" wrapText="1"/>
    </xf>
    <xf numFmtId="7" fontId="3" fillId="0" borderId="1" xfId="0" applyNumberFormat="1" applyFont="1" applyFill="1" applyBorder="1" applyAlignment="1">
      <alignment wrapText="1"/>
    </xf>
    <xf numFmtId="0" fontId="10" fillId="0" borderId="0" xfId="0" applyFont="1" applyAlignment="1">
      <alignment horizontal="center" vertical="top"/>
    </xf>
    <xf numFmtId="0" fontId="10" fillId="0" borderId="21" xfId="0" applyFont="1" applyBorder="1" applyAlignment="1">
      <alignment wrapText="1"/>
    </xf>
    <xf numFmtId="9" fontId="10" fillId="0" borderId="0" xfId="0" applyNumberFormat="1" applyFont="1"/>
    <xf numFmtId="0" fontId="10" fillId="0" borderId="0" xfId="0" applyFont="1" applyAlignment="1">
      <alignment horizontal="right"/>
    </xf>
    <xf numFmtId="7" fontId="10" fillId="0" borderId="0" xfId="0" applyNumberFormat="1" applyFont="1"/>
    <xf numFmtId="0" fontId="3" fillId="0" borderId="22" xfId="0" applyFont="1" applyBorder="1" applyAlignment="1">
      <alignment wrapText="1"/>
    </xf>
    <xf numFmtId="0" fontId="10" fillId="0" borderId="2" xfId="0" applyFont="1" applyBorder="1"/>
    <xf numFmtId="0" fontId="10" fillId="0" borderId="2" xfId="0" applyFont="1" applyBorder="1" applyAlignment="1">
      <alignment horizontal="right"/>
    </xf>
    <xf numFmtId="7" fontId="3" fillId="0" borderId="3" xfId="0" applyNumberFormat="1" applyFont="1" applyBorder="1"/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2" fontId="7" fillId="0" borderId="1" xfId="0" applyNumberFormat="1" applyFont="1" applyFill="1" applyBorder="1" applyAlignment="1">
      <alignment horizontal="right" wrapText="1"/>
    </xf>
    <xf numFmtId="164" fontId="7" fillId="0" borderId="1" xfId="0" applyNumberFormat="1" applyFont="1" applyFill="1" applyBorder="1" applyAlignment="1">
      <alignment horizontal="right"/>
    </xf>
    <xf numFmtId="7" fontId="7" fillId="0" borderId="1" xfId="0" applyNumberFormat="1" applyFont="1" applyFill="1" applyBorder="1" applyAlignment="1">
      <alignment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vertical="top" wrapText="1"/>
    </xf>
    <xf numFmtId="0" fontId="7" fillId="0" borderId="17" xfId="0" applyFont="1" applyFill="1" applyBorder="1" applyAlignment="1">
      <alignment horizontal="center" wrapText="1"/>
    </xf>
    <xf numFmtId="2" fontId="7" fillId="0" borderId="17" xfId="0" applyNumberFormat="1" applyFont="1" applyFill="1" applyBorder="1" applyAlignment="1">
      <alignment horizontal="right" wrapText="1"/>
    </xf>
    <xf numFmtId="164" fontId="7" fillId="0" borderId="17" xfId="0" applyNumberFormat="1" applyFont="1" applyFill="1" applyBorder="1" applyAlignment="1">
      <alignment horizontal="right"/>
    </xf>
    <xf numFmtId="7" fontId="7" fillId="0" borderId="18" xfId="0" applyNumberFormat="1" applyFont="1" applyFill="1" applyBorder="1" applyAlignment="1">
      <alignment wrapText="1"/>
    </xf>
    <xf numFmtId="0" fontId="5" fillId="2" borderId="10" xfId="3" applyFont="1" applyFill="1" applyBorder="1" applyAlignment="1">
      <alignment horizontal="left" vertical="center"/>
    </xf>
    <xf numFmtId="0" fontId="5" fillId="2" borderId="11" xfId="3" applyFont="1" applyFill="1" applyBorder="1" applyAlignment="1">
      <alignment horizontal="left" vertical="center"/>
    </xf>
    <xf numFmtId="0" fontId="9" fillId="0" borderId="0" xfId="3" applyFont="1" applyAlignment="1">
      <alignment horizontal="center"/>
    </xf>
    <xf numFmtId="0" fontId="5" fillId="0" borderId="5" xfId="3" applyFont="1" applyBorder="1" applyAlignment="1">
      <alignment horizontal="left" vertical="center"/>
    </xf>
    <xf numFmtId="0" fontId="5" fillId="0" borderId="6" xfId="3" applyFont="1" applyBorder="1" applyAlignment="1">
      <alignment horizontal="left" vertical="center"/>
    </xf>
    <xf numFmtId="0" fontId="5" fillId="2" borderId="0" xfId="3" applyFont="1" applyFill="1"/>
    <xf numFmtId="0" fontId="5" fillId="2" borderId="8" xfId="3" applyFont="1" applyFill="1" applyBorder="1"/>
    <xf numFmtId="0" fontId="5" fillId="2" borderId="0" xfId="3" applyFont="1" applyFill="1" applyAlignment="1">
      <alignment horizontal="left"/>
    </xf>
    <xf numFmtId="0" fontId="5" fillId="2" borderId="8" xfId="3" applyFont="1" applyFill="1" applyBorder="1" applyAlignment="1">
      <alignment horizontal="left"/>
    </xf>
    <xf numFmtId="0" fontId="5" fillId="2" borderId="0" xfId="3" applyFont="1" applyFill="1" applyAlignment="1">
      <alignment horizontal="left" vertical="center"/>
    </xf>
    <xf numFmtId="0" fontId="5" fillId="2" borderId="8" xfId="3" applyFont="1" applyFill="1" applyBorder="1" applyAlignment="1">
      <alignment horizontal="left" vertical="center"/>
    </xf>
    <xf numFmtId="164" fontId="8" fillId="4" borderId="1" xfId="0" applyNumberFormat="1" applyFont="1" applyFill="1" applyBorder="1" applyAlignment="1" applyProtection="1">
      <alignment horizontal="right"/>
      <protection locked="0"/>
    </xf>
  </cellXfs>
  <cellStyles count="6">
    <cellStyle name="Navadno" xfId="0" builtinId="0"/>
    <cellStyle name="Navadno 153" xfId="3" xr:uid="{00000000-0005-0000-0000-000001000000}"/>
    <cellStyle name="Navadno 2" xfId="1" xr:uid="{00000000-0005-0000-0000-000002000000}"/>
    <cellStyle name="Navadno 3" xfId="5" xr:uid="{00000000-0005-0000-0000-000003000000}"/>
    <cellStyle name="Valuta 2" xfId="4" xr:uid="{00000000-0005-0000-0000-000004000000}"/>
    <cellStyle name="Vejica 2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H37"/>
  <sheetViews>
    <sheetView workbookViewId="0">
      <selection activeCell="J25" sqref="J25"/>
    </sheetView>
  </sheetViews>
  <sheetFormatPr defaultRowHeight="15" x14ac:dyDescent="0.25"/>
  <cols>
    <col min="1" max="1" width="9.5703125" style="37" customWidth="1"/>
    <col min="2" max="6" width="9.140625" style="37"/>
    <col min="7" max="7" width="20" style="39" bestFit="1" customWidth="1"/>
    <col min="8" max="8" width="9.140625" style="37"/>
    <col min="9" max="16384" width="9.140625" style="1"/>
  </cols>
  <sheetData>
    <row r="4" spans="1:8" ht="15.75" x14ac:dyDescent="0.25">
      <c r="G4" s="38"/>
    </row>
    <row r="5" spans="1:8" ht="21" x14ac:dyDescent="0.35">
      <c r="A5" s="120" t="s">
        <v>18</v>
      </c>
      <c r="B5" s="120"/>
      <c r="C5" s="120"/>
      <c r="D5" s="120"/>
      <c r="E5" s="120"/>
      <c r="F5" s="120"/>
      <c r="G5" s="120"/>
    </row>
    <row r="7" spans="1:8" ht="15.75" thickBot="1" x14ac:dyDescent="0.3"/>
    <row r="8" spans="1:8" ht="15.75" x14ac:dyDescent="0.25">
      <c r="A8" s="40" t="s">
        <v>19</v>
      </c>
      <c r="B8" s="121" t="s">
        <v>31</v>
      </c>
      <c r="C8" s="121"/>
      <c r="D8" s="121"/>
      <c r="E8" s="121"/>
      <c r="F8" s="121"/>
      <c r="G8" s="122"/>
      <c r="H8" s="41"/>
    </row>
    <row r="9" spans="1:8" ht="15.75" x14ac:dyDescent="0.25">
      <c r="A9" s="42"/>
      <c r="B9" s="123" t="s">
        <v>76</v>
      </c>
      <c r="C9" s="123"/>
      <c r="D9" s="123"/>
      <c r="E9" s="123"/>
      <c r="F9" s="123"/>
      <c r="G9" s="124"/>
      <c r="H9" s="41"/>
    </row>
    <row r="10" spans="1:8" ht="15.75" x14ac:dyDescent="0.25">
      <c r="A10" s="42"/>
      <c r="B10" s="43"/>
      <c r="C10" s="43"/>
      <c r="D10" s="43"/>
      <c r="E10" s="43"/>
      <c r="F10" s="43"/>
      <c r="G10" s="44"/>
      <c r="H10" s="41"/>
    </row>
    <row r="11" spans="1:8" ht="15.75" x14ac:dyDescent="0.25">
      <c r="A11" s="42"/>
      <c r="B11" s="43"/>
      <c r="C11" s="125"/>
      <c r="D11" s="125"/>
      <c r="E11" s="125"/>
      <c r="F11" s="125"/>
      <c r="G11" s="126"/>
      <c r="H11" s="41"/>
    </row>
    <row r="12" spans="1:8" ht="15.75" x14ac:dyDescent="0.25">
      <c r="A12" s="45" t="s">
        <v>20</v>
      </c>
      <c r="B12" s="43"/>
      <c r="C12" s="127"/>
      <c r="D12" s="127"/>
      <c r="E12" s="127"/>
      <c r="F12" s="127"/>
      <c r="G12" s="128"/>
      <c r="H12" s="41"/>
    </row>
    <row r="13" spans="1:8" ht="16.5" thickBot="1" x14ac:dyDescent="0.3">
      <c r="A13" s="46" t="s">
        <v>21</v>
      </c>
      <c r="B13" s="47"/>
      <c r="C13" s="118"/>
      <c r="D13" s="118"/>
      <c r="E13" s="118"/>
      <c r="F13" s="118"/>
      <c r="G13" s="119"/>
      <c r="H13" s="41"/>
    </row>
    <row r="18" spans="1:8" ht="15.75" x14ac:dyDescent="0.25">
      <c r="A18" s="61" t="str">
        <f>popis!A4</f>
        <v>A</v>
      </c>
      <c r="B18" s="48" t="str">
        <f>popis!B4</f>
        <v>PREDDELA</v>
      </c>
      <c r="C18" s="49"/>
      <c r="D18" s="49"/>
      <c r="E18" s="49"/>
      <c r="F18" s="50"/>
      <c r="G18" s="51">
        <f>popis!F11</f>
        <v>0</v>
      </c>
      <c r="H18" s="41"/>
    </row>
    <row r="19" spans="1:8" ht="15.75" x14ac:dyDescent="0.25">
      <c r="A19" s="62"/>
      <c r="B19" s="41"/>
      <c r="C19" s="41"/>
      <c r="D19" s="41"/>
      <c r="E19" s="41"/>
      <c r="F19" s="41"/>
      <c r="G19" s="38"/>
      <c r="H19" s="41"/>
    </row>
    <row r="20" spans="1:8" ht="15.75" x14ac:dyDescent="0.25">
      <c r="A20" s="61" t="str">
        <f>popis!A13</f>
        <v>B</v>
      </c>
      <c r="B20" s="48" t="str">
        <f>popis!B13</f>
        <v>ZEMELJSKA DELA</v>
      </c>
      <c r="C20" s="49"/>
      <c r="D20" s="49"/>
      <c r="E20" s="49"/>
      <c r="F20" s="50"/>
      <c r="G20" s="51">
        <f>popis!F27</f>
        <v>0</v>
      </c>
      <c r="H20" s="41"/>
    </row>
    <row r="21" spans="1:8" ht="15.75" x14ac:dyDescent="0.25">
      <c r="A21" s="62"/>
      <c r="B21" s="41"/>
      <c r="C21" s="41"/>
      <c r="D21" s="41"/>
      <c r="E21" s="41"/>
      <c r="F21" s="41"/>
      <c r="G21" s="38"/>
      <c r="H21" s="41"/>
    </row>
    <row r="22" spans="1:8" ht="15.75" x14ac:dyDescent="0.25">
      <c r="A22" s="61" t="str">
        <f>popis!A29</f>
        <v>C</v>
      </c>
      <c r="B22" s="48" t="str">
        <f>popis!B29</f>
        <v>ZGORNJI USTROJ</v>
      </c>
      <c r="C22" s="49"/>
      <c r="D22" s="49"/>
      <c r="E22" s="49"/>
      <c r="F22" s="50"/>
      <c r="G22" s="51">
        <f>popis!F35</f>
        <v>0</v>
      </c>
      <c r="H22" s="41"/>
    </row>
    <row r="23" spans="1:8" ht="15.75" x14ac:dyDescent="0.25">
      <c r="A23" s="62"/>
      <c r="B23" s="41"/>
      <c r="C23" s="41"/>
      <c r="D23" s="41"/>
      <c r="E23" s="41"/>
      <c r="F23" s="41"/>
      <c r="G23" s="38"/>
      <c r="H23" s="41"/>
    </row>
    <row r="24" spans="1:8" ht="15.75" x14ac:dyDescent="0.25">
      <c r="A24" s="61" t="str">
        <f>popis!A37</f>
        <v>D</v>
      </c>
      <c r="B24" s="48" t="str">
        <f>popis!B37</f>
        <v>ODVODNJAVANJE</v>
      </c>
      <c r="C24" s="49"/>
      <c r="D24" s="49"/>
      <c r="E24" s="49"/>
      <c r="F24" s="50"/>
      <c r="G24" s="51">
        <f>popis!F44</f>
        <v>0</v>
      </c>
      <c r="H24" s="41"/>
    </row>
    <row r="25" spans="1:8" ht="15.75" x14ac:dyDescent="0.25">
      <c r="A25" s="62"/>
      <c r="B25" s="41"/>
      <c r="C25" s="41"/>
      <c r="D25" s="41"/>
      <c r="E25" s="41"/>
      <c r="F25" s="41"/>
      <c r="G25" s="38"/>
      <c r="H25" s="41"/>
    </row>
    <row r="26" spans="1:8" ht="15.75" x14ac:dyDescent="0.25">
      <c r="A26" s="61" t="str">
        <f>popis!A46</f>
        <v>E</v>
      </c>
      <c r="B26" s="48" t="str">
        <f>popis!B46</f>
        <v>IZVEDBA AVTOBUSNEGA POSTAJALIŠČA</v>
      </c>
      <c r="C26" s="49"/>
      <c r="D26" s="49"/>
      <c r="E26" s="49"/>
      <c r="F26" s="50"/>
      <c r="G26" s="51">
        <f>popis!F60</f>
        <v>0</v>
      </c>
      <c r="H26" s="41"/>
    </row>
    <row r="27" spans="1:8" x14ac:dyDescent="0.25">
      <c r="A27" s="63"/>
      <c r="G27" s="52"/>
    </row>
    <row r="28" spans="1:8" ht="15.75" x14ac:dyDescent="0.25">
      <c r="A28" s="61" t="str">
        <f>popis!A62</f>
        <v>F</v>
      </c>
      <c r="B28" s="48" t="str">
        <f>popis!B62</f>
        <v>DRUGA DELA</v>
      </c>
      <c r="C28" s="49"/>
      <c r="D28" s="49"/>
      <c r="E28" s="49"/>
      <c r="F28" s="50"/>
      <c r="G28" s="51">
        <f>popis!F69</f>
        <v>0</v>
      </c>
      <c r="H28" s="41"/>
    </row>
    <row r="29" spans="1:8" ht="15.75" x14ac:dyDescent="0.25">
      <c r="A29" s="41"/>
      <c r="B29" s="41"/>
      <c r="C29" s="41"/>
      <c r="D29" s="41"/>
      <c r="E29" s="41"/>
      <c r="F29" s="41"/>
      <c r="G29" s="53"/>
      <c r="H29" s="41"/>
    </row>
    <row r="30" spans="1:8" ht="15.75" x14ac:dyDescent="0.25">
      <c r="A30" s="61" t="str">
        <f>popis!A73</f>
        <v>G</v>
      </c>
      <c r="B30" s="48" t="str">
        <f>popis!B73</f>
        <v>NEPREDVIDENA DELA</v>
      </c>
      <c r="C30" s="49"/>
      <c r="D30" s="49"/>
      <c r="E30" s="49"/>
      <c r="F30" s="50"/>
      <c r="G30" s="51">
        <f>popis!F74</f>
        <v>0</v>
      </c>
      <c r="H30" s="41"/>
    </row>
    <row r="31" spans="1:8" ht="16.5" thickBot="1" x14ac:dyDescent="0.3">
      <c r="A31" s="41"/>
      <c r="B31" s="41"/>
      <c r="C31" s="41"/>
      <c r="D31" s="41"/>
      <c r="E31" s="41"/>
      <c r="F31" s="41"/>
      <c r="G31" s="53"/>
      <c r="H31" s="41"/>
    </row>
    <row r="32" spans="1:8" ht="16.5" thickBot="1" x14ac:dyDescent="0.3">
      <c r="A32" s="64">
        <v>7</v>
      </c>
      <c r="B32" s="65" t="s">
        <v>26</v>
      </c>
      <c r="C32" s="66"/>
      <c r="D32" s="66"/>
      <c r="E32" s="66"/>
      <c r="F32" s="67"/>
      <c r="G32" s="68">
        <f>SUM(G18:G30)</f>
        <v>0</v>
      </c>
      <c r="H32" s="41"/>
    </row>
    <row r="34" spans="1:8" ht="15.75" x14ac:dyDescent="0.25">
      <c r="A34" s="61">
        <v>8</v>
      </c>
      <c r="B34" s="48" t="s">
        <v>27</v>
      </c>
      <c r="C34" s="49"/>
      <c r="D34" s="49"/>
      <c r="E34" s="49"/>
      <c r="F34" s="50"/>
      <c r="G34" s="54">
        <f>0.22*G32</f>
        <v>0</v>
      </c>
      <c r="H34" s="41"/>
    </row>
    <row r="35" spans="1:8" ht="16.5" thickBot="1" x14ac:dyDescent="0.3">
      <c r="A35" s="41"/>
      <c r="B35" s="41"/>
      <c r="C35" s="41"/>
      <c r="D35" s="41"/>
      <c r="E35" s="41"/>
      <c r="F35" s="41"/>
      <c r="G35" s="53"/>
      <c r="H35" s="41"/>
    </row>
    <row r="36" spans="1:8" ht="16.5" thickBot="1" x14ac:dyDescent="0.3">
      <c r="A36" s="55"/>
      <c r="B36" s="55" t="s">
        <v>26</v>
      </c>
      <c r="C36" s="56"/>
      <c r="D36" s="56"/>
      <c r="E36" s="56"/>
      <c r="F36" s="57"/>
      <c r="G36" s="58">
        <f>SUM(G32:G34)</f>
        <v>0</v>
      </c>
      <c r="H36" s="59"/>
    </row>
    <row r="37" spans="1:8" ht="15.75" x14ac:dyDescent="0.25">
      <c r="A37" s="41"/>
      <c r="B37" s="41"/>
      <c r="C37" s="41"/>
      <c r="D37" s="41"/>
      <c r="E37" s="41"/>
      <c r="F37" s="41"/>
      <c r="G37" s="60"/>
      <c r="H37" s="41"/>
    </row>
  </sheetData>
  <sheetProtection algorithmName="SHA-512" hashValue="mawf220S6wAbXAs3DwVtu7vvpH8xa3rsGStI4686sm8/aevi/8fszow2KdfkKFq7BPvhZG466Cjapqb7Vmaohw==" saltValue="6fgpi8Z1n/aP7xcHiky9JQ==" spinCount="100000" sheet="1" objects="1" scenarios="1"/>
  <mergeCells count="6">
    <mergeCell ref="C13:G13"/>
    <mergeCell ref="A5:G5"/>
    <mergeCell ref="B8:G8"/>
    <mergeCell ref="B9:G9"/>
    <mergeCell ref="C11:G11"/>
    <mergeCell ref="C12:G12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F78"/>
  <sheetViews>
    <sheetView tabSelected="1" zoomScaleNormal="100" zoomScaleSheetLayoutView="100" workbookViewId="0">
      <selection activeCell="E63" sqref="E63:E68"/>
    </sheetView>
  </sheetViews>
  <sheetFormatPr defaultRowHeight="12.75" x14ac:dyDescent="0.2"/>
  <cols>
    <col min="1" max="1" width="5.140625" style="78" customWidth="1"/>
    <col min="2" max="2" width="47.7109375" style="79" customWidth="1"/>
    <col min="3" max="3" width="6.28515625" style="80" customWidth="1"/>
    <col min="4" max="4" width="7.5703125" style="81" customWidth="1"/>
    <col min="5" max="5" width="12.42578125" style="81" customWidth="1"/>
    <col min="6" max="6" width="13.42578125" style="82" customWidth="1"/>
    <col min="7" max="16384" width="9.140625" style="83"/>
  </cols>
  <sheetData>
    <row r="3" spans="1:6" x14ac:dyDescent="0.2">
      <c r="A3" s="69"/>
      <c r="B3" s="4" t="s">
        <v>28</v>
      </c>
      <c r="C3" s="5" t="s">
        <v>0</v>
      </c>
      <c r="D3" s="6" t="s">
        <v>1</v>
      </c>
      <c r="E3" s="7" t="s">
        <v>2</v>
      </c>
      <c r="F3" s="8" t="s">
        <v>3</v>
      </c>
    </row>
    <row r="4" spans="1:6" s="84" customFormat="1" ht="15" x14ac:dyDescent="0.25">
      <c r="A4" s="70" t="s">
        <v>49</v>
      </c>
      <c r="B4" s="24" t="s">
        <v>22</v>
      </c>
      <c r="C4" s="25"/>
      <c r="D4" s="26"/>
      <c r="E4" s="27"/>
      <c r="F4" s="28"/>
    </row>
    <row r="5" spans="1:6" ht="38.25" x14ac:dyDescent="0.2">
      <c r="A5" s="71">
        <v>1</v>
      </c>
      <c r="B5" s="12" t="s">
        <v>10</v>
      </c>
      <c r="C5" s="9" t="s">
        <v>5</v>
      </c>
      <c r="D5" s="10">
        <v>1</v>
      </c>
      <c r="E5" s="129"/>
      <c r="F5" s="13">
        <f t="shared" ref="F5:F10" si="0">E5*D5</f>
        <v>0</v>
      </c>
    </row>
    <row r="6" spans="1:6" ht="102" x14ac:dyDescent="0.2">
      <c r="A6" s="71">
        <f>A5+1</f>
        <v>2</v>
      </c>
      <c r="B6" s="12" t="s">
        <v>12</v>
      </c>
      <c r="C6" s="9" t="s">
        <v>5</v>
      </c>
      <c r="D6" s="10">
        <v>1</v>
      </c>
      <c r="E6" s="129"/>
      <c r="F6" s="13">
        <f t="shared" si="0"/>
        <v>0</v>
      </c>
    </row>
    <row r="7" spans="1:6" ht="25.5" x14ac:dyDescent="0.2">
      <c r="A7" s="71">
        <f t="shared" ref="A7:A10" si="1">A6+1</f>
        <v>3</v>
      </c>
      <c r="B7" s="12" t="s">
        <v>17</v>
      </c>
      <c r="C7" s="9" t="s">
        <v>5</v>
      </c>
      <c r="D7" s="10">
        <v>1</v>
      </c>
      <c r="E7" s="129"/>
      <c r="F7" s="13">
        <f t="shared" si="0"/>
        <v>0</v>
      </c>
    </row>
    <row r="8" spans="1:6" x14ac:dyDescent="0.2">
      <c r="A8" s="71">
        <f t="shared" si="1"/>
        <v>4</v>
      </c>
      <c r="B8" s="12" t="s">
        <v>35</v>
      </c>
      <c r="C8" s="9" t="s">
        <v>7</v>
      </c>
      <c r="D8" s="15">
        <v>102</v>
      </c>
      <c r="E8" s="129"/>
      <c r="F8" s="13">
        <f t="shared" si="0"/>
        <v>0</v>
      </c>
    </row>
    <row r="9" spans="1:6" ht="51" x14ac:dyDescent="0.2">
      <c r="A9" s="71">
        <f t="shared" si="1"/>
        <v>5</v>
      </c>
      <c r="B9" s="12" t="s">
        <v>36</v>
      </c>
      <c r="C9" s="14" t="s">
        <v>6</v>
      </c>
      <c r="D9" s="15">
        <v>1340</v>
      </c>
      <c r="E9" s="129"/>
      <c r="F9" s="13">
        <f t="shared" si="0"/>
        <v>0</v>
      </c>
    </row>
    <row r="10" spans="1:6" ht="26.25" thickBot="1" x14ac:dyDescent="0.25">
      <c r="A10" s="71">
        <f t="shared" si="1"/>
        <v>6</v>
      </c>
      <c r="B10" s="85" t="s">
        <v>37</v>
      </c>
      <c r="C10" s="16" t="s">
        <v>9</v>
      </c>
      <c r="D10" s="17">
        <v>1</v>
      </c>
      <c r="E10" s="129"/>
      <c r="F10" s="13">
        <f t="shared" si="0"/>
        <v>0</v>
      </c>
    </row>
    <row r="11" spans="1:6" s="84" customFormat="1" ht="15.75" thickBot="1" x14ac:dyDescent="0.3">
      <c r="A11" s="86"/>
      <c r="B11" s="87" t="str">
        <f>"SKUPAJ "&amp;B4</f>
        <v>SKUPAJ PREDDELA</v>
      </c>
      <c r="C11" s="29"/>
      <c r="D11" s="30"/>
      <c r="E11" s="31"/>
      <c r="F11" s="3">
        <f>SUM(F5:F10)</f>
        <v>0</v>
      </c>
    </row>
    <row r="12" spans="1:6" s="89" customFormat="1" x14ac:dyDescent="0.2">
      <c r="A12" s="88"/>
      <c r="B12" s="36"/>
      <c r="C12" s="32"/>
      <c r="D12" s="33"/>
      <c r="E12" s="34"/>
      <c r="F12" s="35"/>
    </row>
    <row r="13" spans="1:6" s="84" customFormat="1" ht="15" x14ac:dyDescent="0.25">
      <c r="A13" s="70" t="s">
        <v>50</v>
      </c>
      <c r="B13" s="24" t="s">
        <v>23</v>
      </c>
      <c r="C13" s="25"/>
      <c r="D13" s="26"/>
      <c r="E13" s="27"/>
      <c r="F13" s="28"/>
    </row>
    <row r="14" spans="1:6" ht="38.25" customHeight="1" x14ac:dyDescent="0.2">
      <c r="A14" s="71">
        <f>A10+1</f>
        <v>7</v>
      </c>
      <c r="B14" s="12" t="s">
        <v>79</v>
      </c>
      <c r="C14" s="14" t="s">
        <v>8</v>
      </c>
      <c r="D14" s="15">
        <v>990</v>
      </c>
      <c r="E14" s="129"/>
      <c r="F14" s="13">
        <f t="shared" ref="F14:F26" si="2">E14*D14</f>
        <v>0</v>
      </c>
    </row>
    <row r="15" spans="1:6" ht="38.25" x14ac:dyDescent="0.2">
      <c r="A15" s="71">
        <f>A14+1</f>
        <v>8</v>
      </c>
      <c r="B15" s="12" t="s">
        <v>80</v>
      </c>
      <c r="C15" s="14" t="s">
        <v>8</v>
      </c>
      <c r="D15" s="15">
        <v>35</v>
      </c>
      <c r="E15" s="129"/>
      <c r="F15" s="13">
        <f t="shared" si="2"/>
        <v>0</v>
      </c>
    </row>
    <row r="16" spans="1:6" ht="38.25" x14ac:dyDescent="0.2">
      <c r="A16" s="71">
        <f t="shared" ref="A16:A26" si="3">A15+1</f>
        <v>9</v>
      </c>
      <c r="B16" s="12" t="s">
        <v>68</v>
      </c>
      <c r="C16" s="14" t="s">
        <v>8</v>
      </c>
      <c r="D16" s="15">
        <v>3</v>
      </c>
      <c r="E16" s="129"/>
      <c r="F16" s="13">
        <f t="shared" si="2"/>
        <v>0</v>
      </c>
    </row>
    <row r="17" spans="1:6" ht="38.25" x14ac:dyDescent="0.2">
      <c r="A17" s="71">
        <f t="shared" si="3"/>
        <v>10</v>
      </c>
      <c r="B17" s="12" t="s">
        <v>81</v>
      </c>
      <c r="C17" s="14" t="s">
        <v>8</v>
      </c>
      <c r="D17" s="15">
        <v>290</v>
      </c>
      <c r="E17" s="129"/>
      <c r="F17" s="13">
        <f t="shared" si="2"/>
        <v>0</v>
      </c>
    </row>
    <row r="18" spans="1:6" ht="38.25" x14ac:dyDescent="0.2">
      <c r="A18" s="71">
        <f t="shared" si="3"/>
        <v>11</v>
      </c>
      <c r="B18" s="12" t="s">
        <v>69</v>
      </c>
      <c r="C18" s="14" t="s">
        <v>8</v>
      </c>
      <c r="D18" s="15">
        <v>32</v>
      </c>
      <c r="E18" s="129"/>
      <c r="F18" s="13">
        <f t="shared" si="2"/>
        <v>0</v>
      </c>
    </row>
    <row r="19" spans="1:6" s="82" customFormat="1" ht="25.5" x14ac:dyDescent="0.2">
      <c r="A19" s="71">
        <f t="shared" si="3"/>
        <v>12</v>
      </c>
      <c r="B19" s="12" t="s">
        <v>64</v>
      </c>
      <c r="C19" s="14" t="s">
        <v>6</v>
      </c>
      <c r="D19" s="15">
        <v>250</v>
      </c>
      <c r="E19" s="129"/>
      <c r="F19" s="13">
        <f t="shared" si="2"/>
        <v>0</v>
      </c>
    </row>
    <row r="20" spans="1:6" ht="25.5" x14ac:dyDescent="0.2">
      <c r="A20" s="71">
        <f t="shared" si="3"/>
        <v>13</v>
      </c>
      <c r="B20" s="12" t="s">
        <v>56</v>
      </c>
      <c r="C20" s="14" t="s">
        <v>6</v>
      </c>
      <c r="D20" s="15">
        <v>1970</v>
      </c>
      <c r="E20" s="129"/>
      <c r="F20" s="13">
        <f t="shared" si="2"/>
        <v>0</v>
      </c>
    </row>
    <row r="21" spans="1:6" x14ac:dyDescent="0.2">
      <c r="A21" s="71">
        <f t="shared" si="3"/>
        <v>14</v>
      </c>
      <c r="B21" s="12" t="s">
        <v>11</v>
      </c>
      <c r="C21" s="14" t="s">
        <v>6</v>
      </c>
      <c r="D21" s="15">
        <v>2167</v>
      </c>
      <c r="E21" s="129"/>
      <c r="F21" s="13">
        <f t="shared" si="2"/>
        <v>0</v>
      </c>
    </row>
    <row r="22" spans="1:6" ht="63.75" x14ac:dyDescent="0.2">
      <c r="A22" s="71">
        <f t="shared" si="3"/>
        <v>15</v>
      </c>
      <c r="B22" s="12" t="s">
        <v>39</v>
      </c>
      <c r="C22" s="14" t="s">
        <v>8</v>
      </c>
      <c r="D22" s="15">
        <v>620</v>
      </c>
      <c r="E22" s="129"/>
      <c r="F22" s="13">
        <f t="shared" si="2"/>
        <v>0</v>
      </c>
    </row>
    <row r="23" spans="1:6" ht="63.75" x14ac:dyDescent="0.2">
      <c r="A23" s="71">
        <f t="shared" si="3"/>
        <v>16</v>
      </c>
      <c r="B23" s="12" t="s">
        <v>38</v>
      </c>
      <c r="C23" s="14" t="s">
        <v>8</v>
      </c>
      <c r="D23" s="15">
        <v>410</v>
      </c>
      <c r="E23" s="129"/>
      <c r="F23" s="13">
        <f t="shared" si="2"/>
        <v>0</v>
      </c>
    </row>
    <row r="24" spans="1:6" ht="63.75" x14ac:dyDescent="0.2">
      <c r="A24" s="71">
        <f t="shared" si="3"/>
        <v>17</v>
      </c>
      <c r="B24" s="12" t="s">
        <v>57</v>
      </c>
      <c r="C24" s="14" t="s">
        <v>8</v>
      </c>
      <c r="D24" s="15">
        <v>2</v>
      </c>
      <c r="E24" s="129"/>
      <c r="F24" s="13">
        <f t="shared" si="2"/>
        <v>0</v>
      </c>
    </row>
    <row r="25" spans="1:6" ht="76.5" x14ac:dyDescent="0.2">
      <c r="A25" s="71">
        <f t="shared" si="3"/>
        <v>18</v>
      </c>
      <c r="B25" s="12" t="s">
        <v>75</v>
      </c>
      <c r="C25" s="14" t="s">
        <v>8</v>
      </c>
      <c r="D25" s="15">
        <v>252</v>
      </c>
      <c r="E25" s="129"/>
      <c r="F25" s="13">
        <f t="shared" si="2"/>
        <v>0</v>
      </c>
    </row>
    <row r="26" spans="1:6" ht="26.25" thickBot="1" x14ac:dyDescent="0.25">
      <c r="A26" s="71">
        <f t="shared" si="3"/>
        <v>19</v>
      </c>
      <c r="B26" s="12" t="s">
        <v>77</v>
      </c>
      <c r="C26" s="14" t="s">
        <v>8</v>
      </c>
      <c r="D26" s="15">
        <v>990</v>
      </c>
      <c r="E26" s="129"/>
      <c r="F26" s="13">
        <f t="shared" si="2"/>
        <v>0</v>
      </c>
    </row>
    <row r="27" spans="1:6" ht="15.75" thickBot="1" x14ac:dyDescent="0.3">
      <c r="A27" s="86"/>
      <c r="B27" s="87" t="str">
        <f>"SKUPAJ "&amp;B13</f>
        <v>SKUPAJ ZEMELJSKA DELA</v>
      </c>
      <c r="C27" s="29"/>
      <c r="D27" s="30"/>
      <c r="E27" s="31"/>
      <c r="F27" s="3">
        <f>SUM(F14:F26)</f>
        <v>0</v>
      </c>
    </row>
    <row r="28" spans="1:6" x14ac:dyDescent="0.2">
      <c r="B28" s="36"/>
      <c r="C28" s="32"/>
      <c r="D28" s="33"/>
      <c r="E28" s="34"/>
      <c r="F28" s="35"/>
    </row>
    <row r="29" spans="1:6" ht="15" x14ac:dyDescent="0.25">
      <c r="A29" s="70" t="s">
        <v>51</v>
      </c>
      <c r="B29" s="2" t="s">
        <v>24</v>
      </c>
      <c r="C29" s="25"/>
      <c r="D29" s="90"/>
      <c r="E29" s="90"/>
      <c r="F29" s="91"/>
    </row>
    <row r="30" spans="1:6" ht="25.5" x14ac:dyDescent="0.2">
      <c r="A30" s="71">
        <f>A26+1</f>
        <v>20</v>
      </c>
      <c r="B30" s="12" t="s">
        <v>13</v>
      </c>
      <c r="C30" s="14" t="s">
        <v>6</v>
      </c>
      <c r="D30" s="15">
        <v>1746</v>
      </c>
      <c r="E30" s="129"/>
      <c r="F30" s="13">
        <f>E30*D30</f>
        <v>0</v>
      </c>
    </row>
    <row r="31" spans="1:6" ht="25.5" x14ac:dyDescent="0.2">
      <c r="A31" s="71">
        <f>A30+1</f>
        <v>21</v>
      </c>
      <c r="B31" s="18" t="s">
        <v>58</v>
      </c>
      <c r="C31" s="14" t="s">
        <v>6</v>
      </c>
      <c r="D31" s="15">
        <v>1746</v>
      </c>
      <c r="E31" s="129"/>
      <c r="F31" s="13">
        <f>E31*D31</f>
        <v>0</v>
      </c>
    </row>
    <row r="32" spans="1:6" ht="102" x14ac:dyDescent="0.2">
      <c r="A32" s="71">
        <f t="shared" ref="A32:A34" si="4">A31+1</f>
        <v>22</v>
      </c>
      <c r="B32" s="19" t="s">
        <v>59</v>
      </c>
      <c r="C32" s="14" t="s">
        <v>7</v>
      </c>
      <c r="D32" s="15">
        <v>479</v>
      </c>
      <c r="E32" s="129"/>
      <c r="F32" s="13">
        <f>E32*D32</f>
        <v>0</v>
      </c>
    </row>
    <row r="33" spans="1:6" s="84" customFormat="1" ht="102" x14ac:dyDescent="0.25">
      <c r="A33" s="71">
        <f t="shared" si="4"/>
        <v>23</v>
      </c>
      <c r="B33" s="19" t="s">
        <v>40</v>
      </c>
      <c r="C33" s="14" t="s">
        <v>7</v>
      </c>
      <c r="D33" s="10">
        <v>102</v>
      </c>
      <c r="E33" s="129"/>
      <c r="F33" s="13">
        <f>E33*D33</f>
        <v>0</v>
      </c>
    </row>
    <row r="34" spans="1:6" s="89" customFormat="1" ht="26.25" thickBot="1" x14ac:dyDescent="0.25">
      <c r="A34" s="71">
        <f t="shared" si="4"/>
        <v>24</v>
      </c>
      <c r="B34" s="19" t="s">
        <v>41</v>
      </c>
      <c r="C34" s="14" t="s">
        <v>7</v>
      </c>
      <c r="D34" s="10">
        <v>912</v>
      </c>
      <c r="E34" s="129"/>
      <c r="F34" s="13">
        <f>E34*D34</f>
        <v>0</v>
      </c>
    </row>
    <row r="35" spans="1:6" s="84" customFormat="1" ht="15.75" thickBot="1" x14ac:dyDescent="0.3">
      <c r="A35" s="86"/>
      <c r="B35" s="87" t="str">
        <f>"SKUPAJ "&amp;B29</f>
        <v>SKUPAJ ZGORNJI USTROJ</v>
      </c>
      <c r="C35" s="29"/>
      <c r="D35" s="30"/>
      <c r="E35" s="31"/>
      <c r="F35" s="3">
        <f>SUM(F30:F34)</f>
        <v>0</v>
      </c>
    </row>
    <row r="36" spans="1:6" x14ac:dyDescent="0.2">
      <c r="B36" s="92"/>
      <c r="C36" s="93"/>
      <c r="D36" s="94"/>
      <c r="E36" s="94"/>
      <c r="F36" s="95"/>
    </row>
    <row r="37" spans="1:6" ht="15" x14ac:dyDescent="0.25">
      <c r="A37" s="70" t="s">
        <v>52</v>
      </c>
      <c r="B37" s="24" t="s">
        <v>25</v>
      </c>
      <c r="C37" s="25"/>
      <c r="D37" s="26"/>
      <c r="E37" s="27"/>
      <c r="F37" s="28"/>
    </row>
    <row r="38" spans="1:6" ht="102" x14ac:dyDescent="0.2">
      <c r="A38" s="71">
        <f>A34+1</f>
        <v>25</v>
      </c>
      <c r="B38" s="20" t="s">
        <v>60</v>
      </c>
      <c r="C38" s="21" t="s">
        <v>9</v>
      </c>
      <c r="D38" s="22">
        <v>1</v>
      </c>
      <c r="E38" s="129"/>
      <c r="F38" s="13">
        <f t="shared" ref="F38:F43" si="5">E38*D38</f>
        <v>0</v>
      </c>
    </row>
    <row r="39" spans="1:6" s="84" customFormat="1" ht="114.75" x14ac:dyDescent="0.25">
      <c r="A39" s="71">
        <f t="shared" ref="A39:A43" si="6">A38+1</f>
        <v>26</v>
      </c>
      <c r="B39" s="12" t="s">
        <v>61</v>
      </c>
      <c r="C39" s="14" t="s">
        <v>7</v>
      </c>
      <c r="D39" s="15">
        <v>6</v>
      </c>
      <c r="E39" s="129"/>
      <c r="F39" s="13">
        <f t="shared" si="5"/>
        <v>0</v>
      </c>
    </row>
    <row r="40" spans="1:6" s="89" customFormat="1" ht="38.25" x14ac:dyDescent="0.2">
      <c r="A40" s="71">
        <f t="shared" si="6"/>
        <v>27</v>
      </c>
      <c r="B40" s="12" t="s">
        <v>62</v>
      </c>
      <c r="C40" s="14" t="s">
        <v>9</v>
      </c>
      <c r="D40" s="15">
        <v>1</v>
      </c>
      <c r="E40" s="129"/>
      <c r="F40" s="13">
        <f t="shared" si="5"/>
        <v>0</v>
      </c>
    </row>
    <row r="41" spans="1:6" s="84" customFormat="1" ht="25.5" x14ac:dyDescent="0.25">
      <c r="A41" s="71">
        <f t="shared" si="6"/>
        <v>28</v>
      </c>
      <c r="B41" s="12" t="s">
        <v>29</v>
      </c>
      <c r="C41" s="14" t="s">
        <v>9</v>
      </c>
      <c r="D41" s="15">
        <v>1</v>
      </c>
      <c r="E41" s="129"/>
      <c r="F41" s="13">
        <f t="shared" si="5"/>
        <v>0</v>
      </c>
    </row>
    <row r="42" spans="1:6" s="84" customFormat="1" ht="102" x14ac:dyDescent="0.25">
      <c r="A42" s="71">
        <f t="shared" si="6"/>
        <v>29</v>
      </c>
      <c r="B42" s="20" t="s">
        <v>63</v>
      </c>
      <c r="C42" s="21" t="s">
        <v>9</v>
      </c>
      <c r="D42" s="15">
        <v>9</v>
      </c>
      <c r="E42" s="129"/>
      <c r="F42" s="13">
        <f t="shared" si="5"/>
        <v>0</v>
      </c>
    </row>
    <row r="43" spans="1:6" ht="102.75" thickBot="1" x14ac:dyDescent="0.25">
      <c r="A43" s="71">
        <f t="shared" si="6"/>
        <v>30</v>
      </c>
      <c r="B43" s="12" t="s">
        <v>78</v>
      </c>
      <c r="C43" s="14" t="s">
        <v>7</v>
      </c>
      <c r="D43" s="15">
        <v>340</v>
      </c>
      <c r="E43" s="129"/>
      <c r="F43" s="13">
        <f t="shared" si="5"/>
        <v>0</v>
      </c>
    </row>
    <row r="44" spans="1:6" ht="15.75" thickBot="1" x14ac:dyDescent="0.3">
      <c r="A44" s="86"/>
      <c r="B44" s="87" t="str">
        <f>"SKUPAJ "&amp;B37</f>
        <v>SKUPAJ ODVODNJAVANJE</v>
      </c>
      <c r="C44" s="29"/>
      <c r="D44" s="30"/>
      <c r="E44" s="31"/>
      <c r="F44" s="3">
        <f>SUM(F38:F43)</f>
        <v>0</v>
      </c>
    </row>
    <row r="45" spans="1:6" x14ac:dyDescent="0.2">
      <c r="B45" s="36"/>
      <c r="C45" s="32"/>
      <c r="D45" s="33"/>
      <c r="E45" s="34"/>
      <c r="F45" s="35"/>
    </row>
    <row r="46" spans="1:6" x14ac:dyDescent="0.2">
      <c r="A46" s="107" t="s">
        <v>53</v>
      </c>
      <c r="B46" s="108" t="s">
        <v>48</v>
      </c>
      <c r="C46" s="107"/>
      <c r="D46" s="109"/>
      <c r="E46" s="110"/>
      <c r="F46" s="111"/>
    </row>
    <row r="47" spans="1:6" s="84" customFormat="1" ht="51" x14ac:dyDescent="0.25">
      <c r="A47" s="71">
        <f>A43+1</f>
        <v>31</v>
      </c>
      <c r="B47" s="12" t="s">
        <v>42</v>
      </c>
      <c r="C47" s="14" t="s">
        <v>8</v>
      </c>
      <c r="D47" s="15">
        <v>9.7000000000000011</v>
      </c>
      <c r="E47" s="129"/>
      <c r="F47" s="13">
        <f t="shared" ref="F47:F59" si="7">E47*D47</f>
        <v>0</v>
      </c>
    </row>
    <row r="48" spans="1:6" s="84" customFormat="1" ht="38.25" x14ac:dyDescent="0.25">
      <c r="A48" s="71">
        <f t="shared" ref="A48:A59" si="8">A47+1</f>
        <v>32</v>
      </c>
      <c r="B48" s="12" t="s">
        <v>82</v>
      </c>
      <c r="C48" s="14" t="s">
        <v>8</v>
      </c>
      <c r="D48" s="15">
        <v>24.25</v>
      </c>
      <c r="E48" s="129"/>
      <c r="F48" s="13">
        <f t="shared" si="7"/>
        <v>0</v>
      </c>
    </row>
    <row r="49" spans="1:6" s="84" customFormat="1" ht="15" x14ac:dyDescent="0.25">
      <c r="A49" s="71">
        <f t="shared" si="8"/>
        <v>33</v>
      </c>
      <c r="B49" s="12" t="s">
        <v>70</v>
      </c>
      <c r="C49" s="14" t="s">
        <v>6</v>
      </c>
      <c r="D49" s="15">
        <v>48.5</v>
      </c>
      <c r="E49" s="129"/>
      <c r="F49" s="13">
        <f t="shared" si="7"/>
        <v>0</v>
      </c>
    </row>
    <row r="50" spans="1:6" s="84" customFormat="1" ht="15" x14ac:dyDescent="0.25">
      <c r="A50" s="71">
        <f t="shared" si="8"/>
        <v>34</v>
      </c>
      <c r="B50" s="12" t="s">
        <v>11</v>
      </c>
      <c r="C50" s="14" t="s">
        <v>6</v>
      </c>
      <c r="D50" s="15">
        <v>50.925000000000004</v>
      </c>
      <c r="E50" s="129"/>
      <c r="F50" s="13">
        <f t="shared" si="7"/>
        <v>0</v>
      </c>
    </row>
    <row r="51" spans="1:6" s="84" customFormat="1" ht="38.25" x14ac:dyDescent="0.25">
      <c r="A51" s="71">
        <f t="shared" si="8"/>
        <v>35</v>
      </c>
      <c r="B51" s="12" t="s">
        <v>71</v>
      </c>
      <c r="C51" s="14" t="s">
        <v>8</v>
      </c>
      <c r="D51" s="15">
        <v>14.549999999999999</v>
      </c>
      <c r="E51" s="129"/>
      <c r="F51" s="13">
        <f t="shared" si="7"/>
        <v>0</v>
      </c>
    </row>
    <row r="52" spans="1:6" s="84" customFormat="1" ht="51" x14ac:dyDescent="0.25">
      <c r="A52" s="71">
        <f t="shared" si="8"/>
        <v>36</v>
      </c>
      <c r="B52" s="12" t="s">
        <v>72</v>
      </c>
      <c r="C52" s="14" t="s">
        <v>8</v>
      </c>
      <c r="D52" s="15">
        <v>9.7000000000000011</v>
      </c>
      <c r="E52" s="129"/>
      <c r="F52" s="13">
        <f t="shared" si="7"/>
        <v>0</v>
      </c>
    </row>
    <row r="53" spans="1:6" s="84" customFormat="1" ht="38.25" x14ac:dyDescent="0.25">
      <c r="A53" s="71">
        <f t="shared" si="8"/>
        <v>37</v>
      </c>
      <c r="B53" s="12" t="s">
        <v>65</v>
      </c>
      <c r="C53" s="14" t="s">
        <v>7</v>
      </c>
      <c r="D53" s="15">
        <v>18</v>
      </c>
      <c r="E53" s="129"/>
      <c r="F53" s="13">
        <f t="shared" si="7"/>
        <v>0</v>
      </c>
    </row>
    <row r="54" spans="1:6" s="84" customFormat="1" ht="38.25" x14ac:dyDescent="0.25">
      <c r="A54" s="71">
        <f t="shared" si="8"/>
        <v>38</v>
      </c>
      <c r="B54" s="12" t="s">
        <v>73</v>
      </c>
      <c r="C54" s="14" t="s">
        <v>5</v>
      </c>
      <c r="D54" s="15">
        <v>1</v>
      </c>
      <c r="E54" s="129"/>
      <c r="F54" s="13">
        <f t="shared" si="7"/>
        <v>0</v>
      </c>
    </row>
    <row r="55" spans="1:6" s="84" customFormat="1" ht="15" x14ac:dyDescent="0.25">
      <c r="A55" s="71">
        <f t="shared" si="8"/>
        <v>39</v>
      </c>
      <c r="B55" s="12" t="s">
        <v>66</v>
      </c>
      <c r="C55" s="14" t="s">
        <v>5</v>
      </c>
      <c r="D55" s="15">
        <v>2</v>
      </c>
      <c r="E55" s="129"/>
      <c r="F55" s="13">
        <f t="shared" si="7"/>
        <v>0</v>
      </c>
    </row>
    <row r="56" spans="1:6" s="84" customFormat="1" ht="25.5" x14ac:dyDescent="0.25">
      <c r="A56" s="71">
        <f t="shared" si="8"/>
        <v>40</v>
      </c>
      <c r="B56" s="12" t="s">
        <v>13</v>
      </c>
      <c r="C56" s="14" t="s">
        <v>6</v>
      </c>
      <c r="D56" s="15">
        <v>25</v>
      </c>
      <c r="E56" s="129"/>
      <c r="F56" s="13">
        <f t="shared" si="7"/>
        <v>0</v>
      </c>
    </row>
    <row r="57" spans="1:6" s="84" customFormat="1" ht="25.5" x14ac:dyDescent="0.25">
      <c r="A57" s="71">
        <f t="shared" si="8"/>
        <v>41</v>
      </c>
      <c r="B57" s="18" t="s">
        <v>58</v>
      </c>
      <c r="C57" s="14" t="s">
        <v>6</v>
      </c>
      <c r="D57" s="15">
        <v>22.700000000000003</v>
      </c>
      <c r="E57" s="129"/>
      <c r="F57" s="13">
        <f t="shared" si="7"/>
        <v>0</v>
      </c>
    </row>
    <row r="58" spans="1:6" s="84" customFormat="1" ht="38.25" x14ac:dyDescent="0.25">
      <c r="A58" s="71">
        <f t="shared" si="8"/>
        <v>42</v>
      </c>
      <c r="B58" s="12" t="s">
        <v>43</v>
      </c>
      <c r="C58" s="14" t="s">
        <v>6</v>
      </c>
      <c r="D58" s="15">
        <v>7.5</v>
      </c>
      <c r="E58" s="129"/>
      <c r="F58" s="13">
        <f t="shared" si="7"/>
        <v>0</v>
      </c>
    </row>
    <row r="59" spans="1:6" s="84" customFormat="1" ht="26.25" thickBot="1" x14ac:dyDescent="0.3">
      <c r="A59" s="71">
        <f t="shared" si="8"/>
        <v>43</v>
      </c>
      <c r="B59" s="12" t="s">
        <v>44</v>
      </c>
      <c r="C59" s="14" t="s">
        <v>6</v>
      </c>
      <c r="D59" s="15">
        <v>50</v>
      </c>
      <c r="E59" s="129"/>
      <c r="F59" s="13">
        <f t="shared" si="7"/>
        <v>0</v>
      </c>
    </row>
    <row r="60" spans="1:6" ht="13.5" thickBot="1" x14ac:dyDescent="0.25">
      <c r="A60" s="112"/>
      <c r="B60" s="113" t="str">
        <f>"SKUPAJ "&amp;B46</f>
        <v>SKUPAJ IZVEDBA AVTOBUSNEGA POSTAJALIŠČA</v>
      </c>
      <c r="C60" s="114"/>
      <c r="D60" s="115"/>
      <c r="E60" s="116"/>
      <c r="F60" s="117">
        <f>SUM(F47:F59)</f>
        <v>0</v>
      </c>
    </row>
    <row r="61" spans="1:6" x14ac:dyDescent="0.2">
      <c r="B61" s="36"/>
      <c r="C61" s="32"/>
      <c r="D61" s="33"/>
      <c r="E61" s="34"/>
      <c r="F61" s="35"/>
    </row>
    <row r="62" spans="1:6" ht="15" x14ac:dyDescent="0.25">
      <c r="A62" s="70" t="s">
        <v>54</v>
      </c>
      <c r="B62" s="24" t="s">
        <v>30</v>
      </c>
      <c r="C62" s="70"/>
      <c r="D62" s="96"/>
      <c r="E62" s="27"/>
      <c r="F62" s="97"/>
    </row>
    <row r="63" spans="1:6" s="84" customFormat="1" ht="25.5" x14ac:dyDescent="0.25">
      <c r="A63" s="71">
        <f>A59+1</f>
        <v>44</v>
      </c>
      <c r="B63" s="12" t="s">
        <v>83</v>
      </c>
      <c r="C63" s="14" t="s">
        <v>6</v>
      </c>
      <c r="D63" s="15">
        <v>18</v>
      </c>
      <c r="E63" s="129"/>
      <c r="F63" s="13">
        <f t="shared" ref="F63:F67" si="9">E63*D63</f>
        <v>0</v>
      </c>
    </row>
    <row r="64" spans="1:6" s="84" customFormat="1" ht="25.5" x14ac:dyDescent="0.25">
      <c r="A64" s="71">
        <f>A63+1</f>
        <v>45</v>
      </c>
      <c r="B64" s="12" t="s">
        <v>14</v>
      </c>
      <c r="C64" s="14" t="s">
        <v>8</v>
      </c>
      <c r="D64" s="15">
        <v>18</v>
      </c>
      <c r="E64" s="129"/>
      <c r="F64" s="13">
        <f t="shared" si="9"/>
        <v>0</v>
      </c>
    </row>
    <row r="65" spans="1:6" s="84" customFormat="1" ht="38.25" x14ac:dyDescent="0.25">
      <c r="A65" s="71">
        <f t="shared" ref="A65:A68" si="10">A64+1</f>
        <v>46</v>
      </c>
      <c r="B65" s="12" t="s">
        <v>15</v>
      </c>
      <c r="C65" s="14" t="s">
        <v>8</v>
      </c>
      <c r="D65" s="15">
        <v>1.8</v>
      </c>
      <c r="E65" s="129"/>
      <c r="F65" s="13">
        <f t="shared" si="9"/>
        <v>0</v>
      </c>
    </row>
    <row r="66" spans="1:6" s="84" customFormat="1" ht="25.5" x14ac:dyDescent="0.25">
      <c r="A66" s="71">
        <f t="shared" si="10"/>
        <v>47</v>
      </c>
      <c r="B66" s="12" t="s">
        <v>16</v>
      </c>
      <c r="C66" s="14" t="s">
        <v>6</v>
      </c>
      <c r="D66" s="15">
        <v>7.2</v>
      </c>
      <c r="E66" s="129"/>
      <c r="F66" s="13">
        <f t="shared" si="9"/>
        <v>0</v>
      </c>
    </row>
    <row r="67" spans="1:6" s="84" customFormat="1" ht="102" x14ac:dyDescent="0.25">
      <c r="A67" s="71">
        <f t="shared" si="10"/>
        <v>48</v>
      </c>
      <c r="B67" s="12" t="s">
        <v>67</v>
      </c>
      <c r="C67" s="14" t="s">
        <v>9</v>
      </c>
      <c r="D67" s="15">
        <v>3</v>
      </c>
      <c r="E67" s="129"/>
      <c r="F67" s="13">
        <f t="shared" si="9"/>
        <v>0</v>
      </c>
    </row>
    <row r="68" spans="1:6" s="84" customFormat="1" ht="39" thickBot="1" x14ac:dyDescent="0.3">
      <c r="A68" s="71">
        <f t="shared" si="10"/>
        <v>49</v>
      </c>
      <c r="B68" s="12" t="s">
        <v>74</v>
      </c>
      <c r="C68" s="14" t="s">
        <v>5</v>
      </c>
      <c r="D68" s="15">
        <v>1</v>
      </c>
      <c r="E68" s="129"/>
      <c r="F68" s="13">
        <f>E68*D68</f>
        <v>0</v>
      </c>
    </row>
    <row r="69" spans="1:6" s="84" customFormat="1" ht="15.75" thickBot="1" x14ac:dyDescent="0.3">
      <c r="A69" s="86"/>
      <c r="B69" s="87" t="str">
        <f>"SKUPAJ "&amp;B62</f>
        <v>SKUPAJ DRUGA DELA</v>
      </c>
      <c r="C69" s="29"/>
      <c r="D69" s="30"/>
      <c r="E69" s="31"/>
      <c r="F69" s="3">
        <f>SUM(F63:F67)</f>
        <v>0</v>
      </c>
    </row>
    <row r="70" spans="1:6" ht="13.5" thickBot="1" x14ac:dyDescent="0.25">
      <c r="B70" s="36"/>
      <c r="C70" s="32"/>
      <c r="D70" s="33"/>
      <c r="E70" s="34"/>
      <c r="F70" s="35"/>
    </row>
    <row r="71" spans="1:6" ht="15.75" thickBot="1" x14ac:dyDescent="0.3">
      <c r="A71" s="86"/>
      <c r="B71" s="87" t="s">
        <v>33</v>
      </c>
      <c r="C71" s="29"/>
      <c r="D71" s="30"/>
      <c r="E71" s="31"/>
      <c r="F71" s="3">
        <f>F11+F27+F35+F44+F60+F69</f>
        <v>0</v>
      </c>
    </row>
    <row r="72" spans="1:6" x14ac:dyDescent="0.2">
      <c r="B72" s="36"/>
      <c r="C72" s="32"/>
      <c r="D72" s="33"/>
      <c r="E72" s="34"/>
      <c r="F72" s="35"/>
    </row>
    <row r="73" spans="1:6" ht="15" x14ac:dyDescent="0.25">
      <c r="A73" s="70" t="s">
        <v>55</v>
      </c>
      <c r="B73" s="24" t="s">
        <v>34</v>
      </c>
      <c r="C73" s="70"/>
      <c r="D73" s="96"/>
      <c r="E73" s="27"/>
      <c r="F73" s="97"/>
    </row>
    <row r="74" spans="1:6" ht="25.5" x14ac:dyDescent="0.2">
      <c r="A74" s="71">
        <f>A68+1</f>
        <v>50</v>
      </c>
      <c r="B74" s="12" t="s">
        <v>32</v>
      </c>
      <c r="C74" s="14" t="s">
        <v>4</v>
      </c>
      <c r="D74" s="23">
        <v>0.1</v>
      </c>
      <c r="E74" s="11">
        <f>F71</f>
        <v>0</v>
      </c>
      <c r="F74" s="13">
        <f>F71*D74</f>
        <v>0</v>
      </c>
    </row>
    <row r="75" spans="1:6" ht="13.5" thickBot="1" x14ac:dyDescent="0.25">
      <c r="A75" s="72"/>
      <c r="B75" s="73"/>
      <c r="C75" s="74"/>
      <c r="D75" s="75"/>
      <c r="E75" s="76"/>
      <c r="F75" s="77"/>
    </row>
    <row r="76" spans="1:6" ht="15.75" thickBot="1" x14ac:dyDescent="0.3">
      <c r="A76" s="86"/>
      <c r="B76" s="87" t="s">
        <v>45</v>
      </c>
      <c r="C76" s="29"/>
      <c r="D76" s="30"/>
      <c r="E76" s="31"/>
      <c r="F76" s="3">
        <f>F71+F74</f>
        <v>0</v>
      </c>
    </row>
    <row r="77" spans="1:6" ht="15.75" thickBot="1" x14ac:dyDescent="0.3">
      <c r="A77" s="98"/>
      <c r="B77" s="99" t="s">
        <v>46</v>
      </c>
      <c r="C77" s="100">
        <v>0.22</v>
      </c>
      <c r="D77" s="101"/>
      <c r="E77" s="101"/>
      <c r="F77" s="102">
        <f>C77*F76</f>
        <v>0</v>
      </c>
    </row>
    <row r="78" spans="1:6" ht="15.75" thickBot="1" x14ac:dyDescent="0.3">
      <c r="A78" s="86"/>
      <c r="B78" s="103" t="s">
        <v>47</v>
      </c>
      <c r="C78" s="104"/>
      <c r="D78" s="105"/>
      <c r="E78" s="105"/>
      <c r="F78" s="106">
        <f>F76+F77</f>
        <v>0</v>
      </c>
    </row>
  </sheetData>
  <sheetProtection algorithmName="SHA-512" hashValue="SG1qoEFjLkAzvo12uZMKuQ+Bw3cQrgvpk1p6cUZhv7ARUtQe9FiP2596++yV1sVi80xaYiL/QfICJWMVSttzgA==" saltValue="FT+/1uhg4uuoGcYNRX2CTQ==" spinCount="100000" sheet="1" objects="1" scenarios="1"/>
  <autoFilter ref="A3:F78" xr:uid="{00000000-0001-0000-0100-000000000000}"/>
  <pageMargins left="0.70866141732283472" right="0.31496062992125984" top="0.74803149606299213" bottom="0.74803149606299213" header="0.31496062992125984" footer="0.31496062992125984"/>
  <pageSetup paperSize="8" orientation="portrait" r:id="rId1"/>
  <headerFooter>
    <oddFooter>&amp;C&amp;P/&amp;N</oddFooter>
  </headerFooter>
  <rowBreaks count="3" manualBreakCount="3">
    <brk id="36" max="5" man="1"/>
    <brk id="45" max="5" man="1"/>
    <brk id="6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2</vt:i4>
      </vt:variant>
    </vt:vector>
  </HeadingPairs>
  <TitlesOfParts>
    <vt:vector size="4" baseType="lpstr">
      <vt:lpstr>REKAPITULACIJA </vt:lpstr>
      <vt:lpstr>popis</vt:lpstr>
      <vt:lpstr>popis!Področje_tiskanja</vt:lpstr>
      <vt:lpstr>popis!Tiskanje_naslovov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Bojan Kokol</dc:creator>
  <cp:lastModifiedBy>Jernej Rebolj</cp:lastModifiedBy>
  <cp:lastPrinted>2021-09-01T08:48:37Z</cp:lastPrinted>
  <dcterms:created xsi:type="dcterms:W3CDTF">2015-06-15T05:21:53Z</dcterms:created>
  <dcterms:modified xsi:type="dcterms:W3CDTF">2021-09-01T08:51:08Z</dcterms:modified>
</cp:coreProperties>
</file>