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annemarie.jerman\Documents\igrišče OŠ DOLSKO\za objavo\"/>
    </mc:Choice>
  </mc:AlternateContent>
  <xr:revisionPtr revIDLastSave="0" documentId="13_ncr:1_{909432C4-4964-4D69-A6A7-2933E9C78BEB}" xr6:coauthVersionLast="47" xr6:coauthVersionMax="47" xr10:uidLastSave="{00000000-0000-0000-0000-000000000000}"/>
  <bookViews>
    <workbookView xWindow="28680" yWindow="-120" windowWidth="29040" windowHeight="15840" tabRatio="758" firstSheet="3" activeTab="10" xr2:uid="{E66B663D-C620-4876-BCA2-F52CA24C59AA}"/>
  </bookViews>
  <sheets>
    <sheet name="1-Pripravljalna dela" sheetId="1" r:id="rId1"/>
    <sheet name="2-Tekaška steza" sheetId="2" r:id="rId2"/>
    <sheet name="3-Košarkarsko-nogom. igrišče" sheetId="3" r:id="rId3"/>
    <sheet name="4-Poti" sheetId="4" r:id="rId4"/>
    <sheet name="5-Zunanja ur.-oprema" sheetId="5" r:id="rId5"/>
    <sheet name="6-Zunanji komun.vodi" sheetId="14" r:id="rId6"/>
    <sheet name="7-Elektroinstalacije" sheetId="16" r:id="rId7"/>
    <sheet name="8-Strojne instalacije" sheetId="15" r:id="rId8"/>
    <sheet name="9-Razna dela" sheetId="10" r:id="rId9"/>
    <sheet name="10-Nepredvidena dela" sheetId="11" r:id="rId10"/>
    <sheet name="11-Rekapitulacija_2" sheetId="12" r:id="rId11"/>
  </sheets>
  <definedNames>
    <definedName name="_1Excel_BuiltIn_Print_Area_1">#N/A</definedName>
    <definedName name="_2Excel_BuiltIn_Print_Area_2">#N/A</definedName>
    <definedName name="_3Excel_BuiltIn_Print_Area_3">#N/A</definedName>
    <definedName name="_4Excel_BuiltIn_Print_Area_4">#N/A</definedName>
    <definedName name="_5Excel_BuiltIn_Print_Area_7">#N/A</definedName>
    <definedName name="Excel_BuiltIn_Print_Area_1">#N/A</definedName>
    <definedName name="Excel_BuiltIn_Print_Area_10">#N/A</definedName>
    <definedName name="Excel_BuiltIn_Print_Area_12">#N/A</definedName>
    <definedName name="Excel_BuiltIn_Print_Area_13">#N/A</definedName>
    <definedName name="Excel_BuiltIn_Print_Area_15">#N/A</definedName>
    <definedName name="Excel_BuiltIn_Print_Area_2">#N/A</definedName>
    <definedName name="Excel_BuiltIn_Print_Area_3">#N/A</definedName>
    <definedName name="Excel_BuiltIn_Print_Area_5">#N/A</definedName>
    <definedName name="Excel_BuiltIn_Print_Area_6">#N/A</definedName>
    <definedName name="Excel_BuiltIn_Print_Area_8">#N/A</definedName>
    <definedName name="_xlnm.Print_Area" localSheetId="9">#N/A</definedName>
    <definedName name="_xlnm.Print_Area" localSheetId="0">#N/A</definedName>
    <definedName name="_xlnm.Print_Area" localSheetId="1">#N/A</definedName>
    <definedName name="_xlnm.Print_Area" localSheetId="2">#N/A</definedName>
    <definedName name="_xlnm.Print_Area" localSheetId="3">#N/A</definedName>
    <definedName name="_xlnm.Print_Area" localSheetId="4">#N/A</definedName>
    <definedName name="_xlnm.Print_Area" localSheetId="8">#N/A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 l="1"/>
  <c r="G24" i="2"/>
  <c r="G21" i="2"/>
  <c r="G12" i="2" l="1"/>
  <c r="G27" i="2"/>
  <c r="G19" i="10"/>
  <c r="G15" i="2"/>
  <c r="G16" i="2"/>
  <c r="G17" i="2"/>
  <c r="G20" i="2"/>
  <c r="G50" i="3"/>
  <c r="G56" i="3"/>
  <c r="G48" i="3"/>
  <c r="G54" i="3"/>
  <c r="G7" i="10"/>
  <c r="G6" i="10"/>
  <c r="G17" i="10"/>
  <c r="G9" i="1"/>
  <c r="G11" i="1"/>
  <c r="G13" i="1"/>
  <c r="G17" i="1"/>
  <c r="G19" i="1"/>
  <c r="G21" i="1"/>
  <c r="G11" i="2"/>
  <c r="D12" i="2"/>
  <c r="G23" i="3"/>
  <c r="D24" i="3"/>
  <c r="G24" i="3"/>
  <c r="D26" i="3"/>
  <c r="G26" i="3"/>
  <c r="G29" i="3"/>
  <c r="G30" i="3"/>
  <c r="G33" i="3"/>
  <c r="G34" i="3"/>
  <c r="G38" i="3"/>
  <c r="G39" i="3"/>
  <c r="G40" i="3"/>
  <c r="G42" i="3"/>
  <c r="G43" i="3"/>
  <c r="G44" i="3"/>
  <c r="G59" i="3"/>
  <c r="G60" i="3"/>
  <c r="G61" i="3"/>
  <c r="G64" i="3"/>
  <c r="G67" i="3"/>
  <c r="G74" i="3"/>
  <c r="G76" i="3"/>
  <c r="G12" i="4"/>
  <c r="D13" i="4"/>
  <c r="G13" i="4"/>
  <c r="D15" i="4"/>
  <c r="G15" i="4"/>
  <c r="G19" i="4"/>
  <c r="G20" i="4"/>
  <c r="G21" i="4"/>
  <c r="G23" i="4"/>
  <c r="D24" i="4"/>
  <c r="G24" i="4"/>
  <c r="D25" i="4"/>
  <c r="G25" i="4"/>
  <c r="G28" i="4"/>
  <c r="G29" i="4"/>
  <c r="G30" i="4"/>
  <c r="G33" i="4"/>
  <c r="G34" i="4"/>
  <c r="G35" i="4"/>
  <c r="G12" i="5"/>
  <c r="G15" i="5"/>
  <c r="G19" i="5"/>
  <c r="G23" i="5"/>
  <c r="D12" i="14"/>
  <c r="G12" i="14"/>
  <c r="D13" i="14"/>
  <c r="G13" i="14"/>
  <c r="G14" i="14"/>
  <c r="D15" i="14"/>
  <c r="G15" i="14"/>
  <c r="G18" i="14"/>
  <c r="G20" i="14"/>
  <c r="G23" i="14"/>
  <c r="G26" i="14"/>
  <c r="G29" i="14"/>
  <c r="F7" i="16"/>
  <c r="F9" i="16"/>
  <c r="F11" i="16"/>
  <c r="F17" i="16"/>
  <c r="F19" i="16"/>
  <c r="F21" i="16"/>
  <c r="F23" i="16"/>
  <c r="F25" i="16"/>
  <c r="F27" i="16"/>
  <c r="F30" i="16"/>
  <c r="F32" i="16"/>
  <c r="F34" i="16"/>
  <c r="F36" i="16"/>
  <c r="F45" i="16"/>
  <c r="F47" i="16"/>
  <c r="F49" i="16"/>
  <c r="F51" i="16"/>
  <c r="F53" i="16"/>
  <c r="F55" i="16"/>
  <c r="F58" i="16"/>
  <c r="F60" i="16"/>
  <c r="F62" i="16"/>
  <c r="F64" i="16"/>
  <c r="F66" i="16"/>
  <c r="F68" i="16"/>
  <c r="F70" i="16"/>
  <c r="F72" i="16"/>
  <c r="F74" i="16"/>
  <c r="F76" i="16"/>
  <c r="F78" i="16"/>
  <c r="F80" i="16"/>
  <c r="F89" i="16"/>
  <c r="F91" i="16"/>
  <c r="F93" i="16"/>
  <c r="F95" i="16"/>
  <c r="F97" i="16"/>
  <c r="G13" i="15"/>
  <c r="G15" i="15"/>
  <c r="G17" i="15"/>
  <c r="G19" i="15"/>
  <c r="G21" i="15"/>
  <c r="G23" i="15"/>
  <c r="G26" i="15"/>
  <c r="D29" i="15"/>
  <c r="G29" i="15" s="1"/>
  <c r="G31" i="15"/>
  <c r="G33" i="15"/>
  <c r="G36" i="15"/>
  <c r="G38" i="15"/>
  <c r="G40" i="15"/>
  <c r="G9" i="10"/>
  <c r="G11" i="10"/>
  <c r="G13" i="10"/>
  <c r="G15" i="10"/>
  <c r="F82" i="16" l="1"/>
  <c r="G23" i="1"/>
  <c r="G42" i="15"/>
  <c r="F10" i="12" s="1"/>
  <c r="F84" i="16"/>
  <c r="G25" i="5"/>
  <c r="F7" i="12" s="1"/>
  <c r="G31" i="14"/>
  <c r="F8" i="12" s="1"/>
  <c r="F13" i="16"/>
  <c r="G37" i="4"/>
  <c r="F6" i="12" s="1"/>
  <c r="G79" i="3"/>
  <c r="F5" i="12" s="1"/>
  <c r="G29" i="2"/>
  <c r="F4" i="12" s="1"/>
  <c r="F99" i="16"/>
  <c r="F38" i="16"/>
  <c r="F40" i="16" s="1"/>
  <c r="F3" i="12" l="1"/>
  <c r="F101" i="16"/>
  <c r="F9" i="12" s="1"/>
  <c r="G5" i="10" l="1"/>
  <c r="G21" i="10" s="1"/>
  <c r="F11" i="12" l="1"/>
  <c r="F4" i="11"/>
  <c r="G4" i="11" s="1"/>
  <c r="G6" i="11" s="1"/>
  <c r="F12" i="12" s="1"/>
  <c r="F13" i="12" s="1"/>
  <c r="F15" i="12" s="1"/>
  <c r="F17" i="12" s="1"/>
</calcChain>
</file>

<file path=xl/sharedStrings.xml><?xml version="1.0" encoding="utf-8"?>
<sst xmlns="http://schemas.openxmlformats.org/spreadsheetml/2006/main" count="676" uniqueCount="342">
  <si>
    <t>1.</t>
  </si>
  <si>
    <t>enota</t>
  </si>
  <si>
    <t>količina</t>
  </si>
  <si>
    <t>cena za enoto</t>
  </si>
  <si>
    <t>skupaj</t>
  </si>
  <si>
    <t>1.1</t>
  </si>
  <si>
    <t>m</t>
  </si>
  <si>
    <t>1.2</t>
  </si>
  <si>
    <t>Postavitev gradbenih profilov in zaščitne ograje ob gradbeni parceli oz. meji  gradbišča.</t>
  </si>
  <si>
    <t>1.3</t>
  </si>
  <si>
    <t>kpl.</t>
  </si>
  <si>
    <t>1.4</t>
  </si>
  <si>
    <t>Gradbeni provizoriji.</t>
  </si>
  <si>
    <t>kom</t>
  </si>
  <si>
    <t xml:space="preserve"> </t>
  </si>
  <si>
    <t>2.</t>
  </si>
  <si>
    <t>Splošna določila:</t>
  </si>
  <si>
    <t>2.1</t>
  </si>
  <si>
    <t>2.2</t>
  </si>
  <si>
    <t>2.4</t>
  </si>
  <si>
    <t>2.5</t>
  </si>
  <si>
    <t>OPOMBA:</t>
  </si>
  <si>
    <t>3.</t>
  </si>
  <si>
    <t>3.1</t>
  </si>
  <si>
    <t>3.2</t>
  </si>
  <si>
    <t>3.3</t>
  </si>
  <si>
    <t>3.4</t>
  </si>
  <si>
    <t>3.6</t>
  </si>
  <si>
    <t>3.7</t>
  </si>
  <si>
    <t>Pridobitev atestov in izdelava končnega poročila za betone.</t>
  </si>
  <si>
    <t>3.8</t>
  </si>
  <si>
    <t>Nadzor geologa v času temeljenja.</t>
  </si>
  <si>
    <t>4.</t>
  </si>
  <si>
    <t>4.1</t>
  </si>
  <si>
    <t>4.2</t>
  </si>
  <si>
    <t>4.3</t>
  </si>
  <si>
    <t>4.4</t>
  </si>
  <si>
    <t>5.</t>
  </si>
  <si>
    <t>5.1</t>
  </si>
  <si>
    <t>5.2</t>
  </si>
  <si>
    <t>5.3</t>
  </si>
  <si>
    <t>5.4</t>
  </si>
  <si>
    <t>6.</t>
  </si>
  <si>
    <t>kpl</t>
  </si>
  <si>
    <t>7.</t>
  </si>
  <si>
    <t>8.</t>
  </si>
  <si>
    <t>*</t>
  </si>
  <si>
    <t>%</t>
  </si>
  <si>
    <t>- elektro dela</t>
  </si>
  <si>
    <t>- strojna dela</t>
  </si>
  <si>
    <t>Izdelava varnostnega načrta na gradbišču v času gradnje (v skladu z 82. členom Zakona o graditvi objektov ZGO-1 Ur. list št. 110/02)</t>
  </si>
  <si>
    <t>Nepredvidena dela</t>
  </si>
  <si>
    <t>Skupaj:</t>
  </si>
  <si>
    <t>VSE SKUPAJ:</t>
  </si>
  <si>
    <t>Vse materiale je možno zamenjati z enakovrednimi ali boljšimi materiali.</t>
  </si>
  <si>
    <r>
      <t>m</t>
    </r>
    <r>
      <rPr>
        <vertAlign val="superscript"/>
        <sz val="10"/>
        <rFont val="Arial Narrow"/>
        <family val="2"/>
        <charset val="238"/>
      </rPr>
      <t>1</t>
    </r>
  </si>
  <si>
    <t>1.5</t>
  </si>
  <si>
    <t>Postavitev gradbiščne table (pozor gradbišče, tabla z  imenom izvajalca, projektantskega podjetja, nadzornega organa…) v času gradnje (v skladu z 82. členom Zakona o graditvi objektov ZGO-1 Ur. list 110/02)</t>
  </si>
  <si>
    <t>opis postavke</t>
  </si>
  <si>
    <t/>
  </si>
  <si>
    <t>Vgrajeni material mora ustrezati veljavnim normativom in standardom ter ustrezati predpisani kvaliteti določeni s  projektom, kar se dokaže z atesti in morajo biti vračunani v cenah po enoti.</t>
  </si>
  <si>
    <t>Pri ponudbi upoštevati v ceni pripravo gradbišča v skladu z zakonodajo, pripravo uvoza na lokacijo gradbišča za potrebno mehanizacijo, zaščitni ukrepi za zaščito vgrajenih robnikov, mrež, vrat, sosednjih objektov, zaščita otroškega igrišča, robnikov/kanalov ter sosednjih površin za prevoz strojev in kamionov.</t>
  </si>
  <si>
    <t>SPLOŠNO:</t>
  </si>
  <si>
    <t>V ponudbeni ceni je potrebno zajeti ves potreben material in delo vključno z vsemi transporti, pomožnimi deli in potrebnimi ukrepi za zagotavljanje varnega dela delavcev in okolice, ki so potrebna za izvedbo del po posamezni postavki.</t>
  </si>
  <si>
    <t xml:space="preserve">DDV </t>
  </si>
  <si>
    <t>Vsa  urbana oprema, materiali, oprema igrišča se  določi po izbiri investitorja.</t>
  </si>
  <si>
    <t>Vse mere preveriti na licu mesta.</t>
  </si>
  <si>
    <t>OBJEKT 1 – TEKAŠKA STEZA:</t>
  </si>
  <si>
    <t>Dolžina steze je 60,0 m, zaletišče (štartni prostor) je dolžine 2,05 m, ciljni prostor pa dolžine 4,05 m. Celotna steza ima naklon proti notranji strani in sicer od 0,1 % do 0,5% ter naklon tekališča v smeri teka je lahko do 0,1 %. Debelina črt na stezi je 5 cm.</t>
  </si>
  <si>
    <t>Vse označbe tekaške steze izvesti glede na Pravila o gradnji atletskih objektov.</t>
  </si>
  <si>
    <r>
      <t>Vzdrževalna dela na tekaški stezi (4 proge) vključno s štartnim in ciljnim prostorom, P= 312,7 m</t>
    </r>
    <r>
      <rPr>
        <sz val="11"/>
        <rFont val="Arial"/>
        <family val="2"/>
        <charset val="238"/>
      </rPr>
      <t>2.</t>
    </r>
  </si>
  <si>
    <t>2.3</t>
  </si>
  <si>
    <t>-</t>
  </si>
  <si>
    <t>ločilni geotekstil (filc folija)</t>
  </si>
  <si>
    <t>drenažni asfalt PA16 B70/100 A5, d = 5,0 cm,</t>
  </si>
  <si>
    <t>Dobava in izvedba akrilne športne podlage, vodopropustne, kot na primer Tartan Conipur EPDM, RAL 3016 (coral rdeča). V ceno zajeti dobavo, pomožna dela in prenose.</t>
  </si>
  <si>
    <t>izvedba zgornjega sloja tekaške steze</t>
  </si>
  <si>
    <t>Izvedba/zarisovanje linij po izvedbi finalnega sloja na tekališču, skladno s pravili za atletiko. Barva linij tekaške steze je bela visokoobstojna barva, kot na primer Conipur RAL 9010. V ceno zajeti dobavo, pomožna dela in prenose.</t>
  </si>
  <si>
    <t>zaris talnih črt na tekališču, debelina črte 5 cm</t>
  </si>
  <si>
    <r>
      <t>m</t>
    </r>
    <r>
      <rPr>
        <vertAlign val="superscript"/>
        <sz val="10"/>
        <rFont val="Arial Narrow"/>
        <family val="2"/>
        <charset val="238"/>
      </rPr>
      <t>3</t>
    </r>
  </si>
  <si>
    <r>
      <t xml:space="preserve">Dobava in polaganje gradbenega materiala za izvedbo/obnovo </t>
    </r>
    <r>
      <rPr>
        <u/>
        <sz val="10"/>
        <rFont val="Arial Narrow"/>
        <family val="2"/>
        <charset val="238"/>
      </rPr>
      <t>spodnjega ustroja</t>
    </r>
    <r>
      <rPr>
        <sz val="10"/>
        <rFont val="Arial Narrow"/>
        <family val="2"/>
        <charset val="238"/>
      </rPr>
      <t xml:space="preserve"> tekaške steze na pripravljeno in utrjeno podlago tekaške steze. V ceno zajeti izravnavo in pripravo podlage po dodatnih izkopih ter odstranjevanju.</t>
    </r>
  </si>
  <si>
    <r>
      <t>m</t>
    </r>
    <r>
      <rPr>
        <vertAlign val="superscript"/>
        <sz val="10"/>
        <rFont val="Arial Narrow"/>
        <family val="2"/>
        <charset val="238"/>
      </rPr>
      <t>2</t>
    </r>
  </si>
  <si>
    <t>OBJEKT 2 in OBJEKT 3 – KOŠARKARSKO/NOGOMETNO IGRIŠČE</t>
  </si>
  <si>
    <t>Po izvedbi del igrišče mora imeti ravno, trdo površino brez ovir, širine 15 m in dolžine 28 m in merjeno med notranjimi robovi mejnih črt.</t>
  </si>
  <si>
    <t>Igralna površina mora poleg košarkarskega igrišča vsebovati še dodaten prostor okoli igrišča, ki ne vsebuje nobenih ovir in je širok vsaj 2,0 m tako, da je igralna površina široka 19,0 m in dolga 32,0 m.</t>
  </si>
  <si>
    <t>Pri izvedbi se na vzhodni strani košarkarskega igrišča, OBJEKT2, dodatno razširi. Razširjeni del ne vsebuje nobenih ovir in je širok vsaj 2,0 m tako, da je igralna površina široka 21,0 m in dolga 32,0 m.</t>
  </si>
  <si>
    <t>Tamponske plasti in asfaltirani sloji se izvedejo v naklonu 0,5% iz sredine igrišča levo in desno.</t>
  </si>
  <si>
    <t>Po izvedbi oba igrišča se na pripravljeni površini vrišejo talne označbe za nogometno igrišče.</t>
  </si>
  <si>
    <t xml:space="preserve">KOŠARKARSKO IGRIŠČE </t>
  </si>
  <si>
    <t>NOGOMETNO IGRIŠČE</t>
  </si>
  <si>
    <t>Vse talne označbe za nogometno igrišče  izvesti glede na  pravila NZS.</t>
  </si>
  <si>
    <t>Vse talne označbe za košarkarsko igrišče izvesti glede na Uradna košarkarska pravila 2022-FIBA.</t>
  </si>
  <si>
    <t>Izvedba  betonskih temeljev za vgradnjo košev in golov, vključno z izkopi, izvedbo podbetona,  z napravo betona ter pomožnimi deli in prenosi. V ceno zajeti dobavo in vgradnjo materiala za izvedba: opažev, betoniranjem vključno z armaturo. Temelje izvesti glede na navodila za vgradnju tipskih košev in golov  kot ELAN Begunje.</t>
  </si>
  <si>
    <t>- AB točkovni temelji za koše,dim. 100/100/80, vključno z izkopom do globine 90 cm, izvedba podbetona d=5 cm, izravnavo podlage ter vsim pomožnimi deli. Komplet temelji za koše, za oba igrišča.</t>
  </si>
  <si>
    <t>- AB  pasovni temelji za 2 gola, dim. 30/500/30 cm,  izvedba podbetona d=5 cm, izravnavo podlage ter vsim pomožnimi deli. Komplet temelji za gole.</t>
  </si>
  <si>
    <t>a)</t>
  </si>
  <si>
    <t>b)</t>
  </si>
  <si>
    <t>Dobava in vgradnja ozkih betonskih vrtnih robnikov 5/20/100cm ob robu košarkarskega igrišča (OBJEKT 1 in 2) v nivoju zaključne akrilne športne podlage, vgrajeni v pripravljen pusti beton, vključno z niveliranjem, fugiranjem, pomožnimi deli in transporti.</t>
  </si>
  <si>
    <t>OBJEKT 2: izvedba robnikov</t>
  </si>
  <si>
    <t>Dobava in polaganje gradbenega materiala za izvedbo/obnovo spodnjega ustroja igrišča na pripravljeno in utrjeno podlago. V ceno zajeti izravnavo in pripravo podlage po dodatnih izkopih in odstranjevalnih del ter druga pomožna dela in prenose.</t>
  </si>
  <si>
    <t>OBJEKT 2</t>
  </si>
  <si>
    <t>OBJEKT 3</t>
  </si>
  <si>
    <t>prvi sloj d=20 cm: gramoz 0/16,</t>
  </si>
  <si>
    <t>drugi sloj d=30cm: tamponski kameni drobljenec 0/32</t>
  </si>
  <si>
    <t>3.5</t>
  </si>
  <si>
    <t>OBJEKT 3: izvedba robnikov</t>
  </si>
  <si>
    <t>Izvedba/zarisovanje linij na igrišču, po izvedbi finalnega sloja, skladno s pravili za košarkarska igrišča. V ceno zajeti dobavo ter vsa druga dela in dodatni material. Barva bela visokoobstojna, kot na primer Conipur RAL 9010. V ceno zajeti dobavo, pomožna dela in prenose.</t>
  </si>
  <si>
    <t>OBJEKT 2: zaris talnih črt , debelina črte 5 cm</t>
  </si>
  <si>
    <t>OBJEKT 3: zaris talnih črt , debelina črte 5 cm</t>
  </si>
  <si>
    <t>c)</t>
  </si>
  <si>
    <t>OZNAČBE ZA NOGOMETNO IGRIŠČE: zaris talnih črt , debelina črte 5 cm</t>
  </si>
  <si>
    <t>NOGOMETNO IGRIŠČE - GOLI</t>
  </si>
  <si>
    <t>3.9</t>
  </si>
  <si>
    <t>3.10</t>
  </si>
  <si>
    <t>3.11</t>
  </si>
  <si>
    <t>Temeljenje košev za košarko, golov za nogomet ter lovilnih mrež se prilagodi glede na zahteve proizvajalca.</t>
  </si>
  <si>
    <t>Mreža je sestavljena iz dveh ali več delov z namenom, da se jo porine do stebra in tako omogoči začasne prehode z npr. vozil v širini cca 5,0 m.</t>
  </si>
  <si>
    <t>LOVILNE MREŽE: v ceno zajeti:</t>
  </si>
  <si>
    <t>- dobava in montaža stebrov za lovilno mrežo (40/80 x 3 mm) dolžine 6,0 m. stebri so cinkani, prašno barvani - RAL 7016, z zgornjo kapo PVC</t>
  </si>
  <si>
    <t>- dobava in montaža teleskopske, horizontalne opore,cinkane,  fi  cca 4,0 cm, dolžine cca 450,0 cm, RAL 7016</t>
  </si>
  <si>
    <t xml:space="preserve">- priprava izkopov za vgradnjo  betonskih cevi (temeljev za stebre), ter dobava in vgradnja betonskih cevi  fi 30,0 cm, globine 100,0 cm, vključno z obbetoniranjem, podbetoniranjem in zalitjem betona,  vsem montažnimi deli ter odvozom odpadnega materiala na gradbeno deponijo.. </t>
  </si>
  <si>
    <t>Kjer so možne alternative v izbiri materiala (finalne obloge površin, njihove obdelave, vidni in nevidni pritrdilni materiali, in podobno), je pred izvedbo obvezno predložiti vzorce, ki jih potrdita projektant in investitor.</t>
  </si>
  <si>
    <t>Vsi materiali se lahko zamenjajo z materiali enake ali boljše kvalitete.</t>
  </si>
  <si>
    <t>V slučaju odlučitve investitorja, da bo nabavil premične koše za košarku, betonski temelji za koše se ne izvedejo.</t>
  </si>
  <si>
    <t>Po izbiri investitorja  je namesto akrilne športne podlage možna izvedba zaključnega sloja igrišča iz finega asfalta d = 3 cm.</t>
  </si>
  <si>
    <t>V ceno vseh postavk je potrebno zajeti vsa potrebna dela.</t>
  </si>
  <si>
    <t>DOSTOPNE POTI:</t>
  </si>
  <si>
    <t>Vzdrževalna dela na dostopni poti na športnem igrišču zajemajo obnovo obstoječe poti med tekaško stezo in košarkarskim igriščem, P= 230,7 m2, ter izvedbo nove poti ob igriščih, P=307,4 m2.</t>
  </si>
  <si>
    <t>Po izbiri investitorja  je namesto predvidenih betonskih tlakovcev možna izvedba zaključnega sloja iz finega asfalta d = 3 cm.</t>
  </si>
  <si>
    <t>Odstranitev zgornjega sloja (asfalt) poti med tekaško stezo in igriščem, po potrebi poglobitev do 40,0 cm, ter izvedba izkopov, do globine 40,0 cm, za izvedbo poti na južni in zahodni strani košarkarskega igrišča po razširitvi. V ceno zajeti odvoz odstranjenega materiala na trajno deponijo vključno z vsemi pomožnimi deli in potrebnimi transporti ter komunalno takso in morebitno potrebno protiprašno zaščito.</t>
  </si>
  <si>
    <t>OBSTOJEČA POT in TLAKOVANA POVR. PRED 
TEKALIŠČEM</t>
  </si>
  <si>
    <t>NOVA POT</t>
  </si>
  <si>
    <t>Dobava in polaganje gradbenega materiala za izvedbo/obnovo spodnjega ustroja dostopne poti ter tlakovane površine pred tekališčem (P=8,0 m2) na pripravljeno in utrjeno podlago. V ceno zajeti izravnavo in pripravo podlage po dodatnih izkopih ter odstranjevanju.</t>
  </si>
  <si>
    <t>drugi sloj d=4cm: tamponski kameni drobljenec 4/8</t>
  </si>
  <si>
    <t>prvi sloj d=30 cm: gramoz 0/32,</t>
  </si>
  <si>
    <t>Dobava in vgradnja betonskih robnikov ob zunanjem robu dostopnih poti (proti zelenici), kot Oblak dim. 5/25/100. vgrajeni v pripravljen pusti beton, vključno z niveliranjem, fugiranjem, pomožnimi deli in transporti.</t>
  </si>
  <si>
    <t>- OBSTOJEČA POT: tlakovci</t>
  </si>
  <si>
    <t>- TLAKOVCI – PRED ŠTARTOM TEKALIŠČA</t>
  </si>
  <si>
    <t>- NOVA POT: tlakovci</t>
  </si>
  <si>
    <t>- TEKAŠKA STEZA: izvedba robnikov</t>
  </si>
  <si>
    <t>- OBSTOJEČA POT: izvedba robnikov</t>
  </si>
  <si>
    <t>- NOVA POT: izvedba robnikov</t>
  </si>
  <si>
    <t>ZUNANJA UREDITEV IN URBANA OPREMA</t>
  </si>
  <si>
    <t>Predvidene klopi so brez naslona, kot klop URBANA OPREMA - Marina, lahko pa tudi druga po izbiri investitorja. Celotna konstrukcija klopi je prašno lakirana, zaščitena pred korozijo, antracit barve. Barvo potrdi projektant in investitor.</t>
  </si>
  <si>
    <t>Sedež klopi je iz borovega. Les je kakovosten, impregniran, trikrat barvan in odporen na vremenske vplive. Barva lesa je palisander oz. po izbiri investitorja. Klop se privijači na predhodno izvedene betonske temelje</t>
  </si>
  <si>
    <t>Predvideni so leseni parkovni koši za ločeno zbiranje odpadkov, kot ASK/KS2006 (Urbana oprema). Koš je tipski, pravokoten. Izdelan je iz impregniranega smrekovega lesa</t>
  </si>
  <si>
    <t>Odstranitev drevesa na zahodni strani igrišča zaradi razširitve košarkarskega igrišča. V ceno zajeti podiranje drevesa, ruvanje panja ter odvoz na deponijo vključno s plačilom takse.</t>
  </si>
  <si>
    <t>Dobava in vgradnja klopi, kot klopi so brez naslona, kot klop URBANA OPREMA – Marina, dim. 45/180/50 cm.. Nove klopi so tipske s kovinskim podstavkom in sedežem iz borovega lesa. Klopi se montirajo na predhodno izvedene, pasovne, betonske temelje dim. 69/204/30 cm., na predhodno pripravljeno podlago.</t>
  </si>
  <si>
    <t>- klopi s temelji</t>
  </si>
  <si>
    <t>Dobava in montaža tipskih košev za smeti, za ločeno zbiranje odpadkov, kot ASK/KS2006 (Urbana oprema). Koš je tipski, pravokoten, dim. 37/112/106 cm, prostornina 3 x75 l. Izdelan je iz impregniranega smrekovega lesa. Koši se montirajo na predhodno izvedeno betonsko temeljno ploščo dim 57/132/15 cm. V ceno zajeti izvedbo opažev za temelje ter vsa pomožna dela in prenose.</t>
  </si>
  <si>
    <t>- koši za smeti s temeljno ploščo</t>
  </si>
  <si>
    <t>Dobava in saditev s travnim semenom po zaključku vseh del.</t>
  </si>
  <si>
    <t>- zatravitev</t>
  </si>
  <si>
    <t>Odstranitev gradbiščnih deponiji, gradbišnih objektov in ograj, čiščenje terena.</t>
  </si>
  <si>
    <t>RAZNA DELA:</t>
  </si>
  <si>
    <t>NEPREDVIDENA DELA:</t>
  </si>
  <si>
    <t>PRIPRAVLJALNA IN RUŠITVENA DELA:</t>
  </si>
  <si>
    <t>REKAPITULACIJA:</t>
  </si>
  <si>
    <t>ZUNANJI KOMUNALNI VODI</t>
  </si>
  <si>
    <t>Višina obstoječe javne meteorne kanalizacije ni znana tako, da je višino vtoka je potrebno  prilagoditi višini javnega omrežja.</t>
  </si>
  <si>
    <t>6.1</t>
  </si>
  <si>
    <t>Vsi ugrajeni elemente se morajo dobaviti z vsemi ustreznimi certifikati, atesti, garancijami, navodili za obratovanje, vzdrževanje, posluževanje in servisiranje ter funkcionalno shemo izvedenega stanja.</t>
  </si>
  <si>
    <t xml:space="preserve"> Na obravnavanem območju je že izvedena meteorna  kanalizacija tako, da se  meteorna voda odvaja v obstoječo meteorno kanalizacijo preko PVC jaškov Ø500 mm s peskolovi, predvidena je LTŽ rešetka 400/400 mm, iz  slednjih v revizijske jaške Ø500mm z LTŽ pokrovom. Revizijski jaški so povezani s PVC cevmi Ø160 mm v naklonu 1%. Izpust kanalizacije je predviden v obstoječo javno  omrežje meteorne kanalizacije.  </t>
  </si>
  <si>
    <t>- Izkop jarkov za kanalizacijo širine do 60 cm,  globine do 100 cm.</t>
  </si>
  <si>
    <t>- dobava in polaganje PVC cevi DN 160 mm,  ne glede na način polaganja ali globino jarka ter po izvedbi zasipanje le teh. Kvaliteta cevi: PVC cevi za ulično kanalizacijo obodne togosti-SN ≥ 8 kN/m2  (EN ISO 9969)</t>
  </si>
  <si>
    <t>6.2</t>
  </si>
  <si>
    <t>Litoželezni (LTŽ) dvoriščni požiralnik brez protismradne zapore, obremenitveni razred A (15 kN)., 400/400 mm, DN500, razred A</t>
  </si>
  <si>
    <t>6.3</t>
  </si>
  <si>
    <t>Izvedba meteorne kanalizacije v dolžini cca 72,0 m vključno z izkopom za izvedbo požiralnikov in revizijskih jaškov. V ceno  na enoto so vključena naslednja dela kot dopolnilo k dodatnimi deli v  skladu z veljavnimi predpisi, zakonodajo, standardi SIST in pravili stroke:</t>
  </si>
  <si>
    <t>Zakoličba vseh obstoječih komunalnih in energetskih vodov, eventualne premestitve vodov, nadzor in obveščanje upravljavcev oz. soglasodajalcev vključno z odstranitvijo 2 obstoječa požiralnika meteorne kanalizacije.</t>
  </si>
  <si>
    <t>Dobava in vgradnja revizijskega  jaška fi 500 mm,  iz BC, LTŽ pokrov, glob. nad 80-120 cm. V ceno zajeti vsa potrebna dla.</t>
  </si>
  <si>
    <t>Preizkus tesnjenja  z vodo kanalizacije DN do 200</t>
  </si>
  <si>
    <t xml:space="preserve">Preizkus tesnjenja kanalizacijskih jaškov v skladu s standardom SIST EN 1610, medij preverjanja je voda, vključuje sestavljanje preizkusnih protokolov in izdajo potrdila o preizkusu tesnosti.  Obračuna se po številu jaškov, ki jih naroči naročnik (pri pozitivnem izidu). </t>
  </si>
  <si>
    <t>6.4</t>
  </si>
  <si>
    <t>6.5</t>
  </si>
  <si>
    <t>Priključna plastična  kanalizacijska cev  do DN 300</t>
  </si>
  <si>
    <t>Preizkus tesnjenja kanalizacije v skladu s standardom SIST EN 1610, medij preverjanja je voda, vključuje sestavljanje preizkusnih protokolov in izdajo potrdila o preizkusu tesnosti.  Obračuna se preizkusne razdalje, ki jih naroči naročnik (pri pozitivnem izidu). Obračuna se vsota posameznih dolžin (zapore cevi v ločenih postavkah). Kot podatek je naveden nazivni premer (DN) testirane cevi.</t>
  </si>
  <si>
    <t>Preizkus tesnjenja jaška D1000/3m
Jaški z notranjim premerom do D1000 mm in do 3 m globine z odprto muldo.</t>
  </si>
  <si>
    <t>- Podlaga v jarku iz peska 0-8 mm, deb. cca 20 cm, vključno z dobavo materiala, vgradnjo ter vsim potrebnimi deli.</t>
  </si>
  <si>
    <t>- Zasip jarka z gramozom  16/32mm, vključno z dobavo materiala, izvedbo ter vsemi potrebnimi deli (ocenjeno).</t>
  </si>
  <si>
    <t>8.1</t>
  </si>
  <si>
    <t>9.</t>
  </si>
  <si>
    <t>7.4</t>
  </si>
  <si>
    <t>7.5</t>
  </si>
  <si>
    <t>Izvedba kanalizacijskega priključka na obstoječo delujočo kanalizacijo ne glede na premer cevi, z vgradnjo priključnega elementa (odcepa), pazljiva odstranitev priključne objemke, prirezovanje in zamenjava priključnih delov.</t>
  </si>
  <si>
    <t>Dobava in vgradnja tipskih požiralnikov iz nerjavečega jekla.</t>
  </si>
  <si>
    <t xml:space="preserve">skupaj </t>
  </si>
  <si>
    <t>6.6</t>
  </si>
  <si>
    <t xml:space="preserve">Končni geodetski posnetek objekta in vseh podzemnih vodov (disketo predati projektantu) </t>
  </si>
  <si>
    <t>- podiranje dreves, ocenjeno</t>
  </si>
  <si>
    <t>Odstranitev zgornjega sloja (asfalt) obstoječe tekaške steze, odvoz odstranjenega materiala na trajno deponijo vključno z vsemi pomožnimi deli in potrebnimi transporti ter komunalno takso in morebitno potrebno protiprašno zaščito. po potrebi poglobitev  (deb. do 60 cm) ter odvoz na deponijo; P=312,7 m2</t>
  </si>
  <si>
    <t>poglobitev do 60 cm, odvoz, deponija</t>
  </si>
  <si>
    <t xml:space="preserve">Odstranitev zgornjega sloja (asfalt) obstoječega
košarkarskega igrišča, po potrebi poglobitev (cca 60cm) ter izvedba izkopov za razširitev obstoječega igrišča ter izvedba temeljev za koše in gole, debeline od 60 cm do 100 cm. V ceno zajeti odvoz odstranjenega materiala na trajno deponijo vključno z vsemi pomožnimi deli in potrebnimi transporti ter komunalno takso in morebitno potrebno protiprašno zaščito;  </t>
  </si>
  <si>
    <t>OBJEKT 2 - P=608,0 m2</t>
  </si>
  <si>
    <t>OBJEKT 3 - P=672,0 m2</t>
  </si>
  <si>
    <t>izkopi, odvozi, deponija</t>
  </si>
  <si>
    <t>OBSTOJEČA DOSTOPNA POT, P=230,7 m2</t>
  </si>
  <si>
    <t>NOVA DOSTOPNA POT P=307,4 m2</t>
  </si>
  <si>
    <t xml:space="preserve">odstranitvena dela, zgornji sloj, odvoz </t>
  </si>
  <si>
    <t>Zakoličba objekta in gradbišča (ocenjeno)</t>
  </si>
  <si>
    <t>Dobava in vgradnja betonskega tlakovca, kot Oblak, linija trend, tip Napoli, dim. 11,9/23/935,9 x 23,9 d = 7,0 cm. V ceno zajeti dobavo, vgradnjo, pomožna dela in prenose.</t>
  </si>
  <si>
    <t>poglobitev do 60 cm,delno (za cca 304 m2 igrišča), odvoz, deponija</t>
  </si>
  <si>
    <t>Dobava in vgradnja/montaža tipskih, košev, kot ELAN Begunje, E13300M KOŠARKA ENOCEVNA ZUNANJA 165 cm. V ceno zajeti pomožna dela in prenose. koši za oba igrišča</t>
  </si>
  <si>
    <t xml:space="preserve">Dobava in vgradnja/montaža tipskih golov, zunanji za mali nogomet/rokomet, kot ELAN Begunje. V ceno zajeti pomožna dela in prenose. </t>
  </si>
  <si>
    <t>OBJEKT 2 IN 3: KOŠI ZA KOŠARKO</t>
  </si>
  <si>
    <t>m3</t>
  </si>
  <si>
    <t>Dobava in izveba materiala za izvedbo asfaltnega sloja  na pripravljeni spodnji ustroj. V ceno zajeti vsa pomožna dela in prenose.</t>
  </si>
  <si>
    <t>Imenovanje koordinatorja v fazi priprave in v fazi izgradnje (v skladu z 4. členom Uredbe o zagotavljanju varnosti in zdravja pri delu Ur.list RS št. 3/02).  Ocenjeno za 6 mesecev  (600,0 EUR/ 1 mesec)</t>
  </si>
  <si>
    <t>kos</t>
  </si>
  <si>
    <t>1.6</t>
  </si>
  <si>
    <t>- odstranitev 2 požiralnika met. kanal.</t>
  </si>
  <si>
    <t>Zakoličba stojnih mest (elektro inst.)</t>
  </si>
  <si>
    <t>Gradbena dela</t>
  </si>
  <si>
    <t>01</t>
  </si>
  <si>
    <t>Ročni izkop kabelskega jarka povprečne globine 0,8, širine 0,4m, v zemljišču III kategorije v bližini energetskega kabla, telekoma, plon</t>
  </si>
  <si>
    <t>02</t>
  </si>
  <si>
    <t>Strojni izkop jarka povprečne globine 0,8m širine 0,4m, v zemljišču III kategorije</t>
  </si>
  <si>
    <t>03</t>
  </si>
  <si>
    <t xml:space="preserve">Izkop za potrebe postavitve montažnega temelja (0,5x0,5x1,2m), kompletno z zasutjem in končno ureditvijo </t>
  </si>
  <si>
    <t>04</t>
  </si>
  <si>
    <t xml:space="preserve">Predpripravljen tovarniški betonski temelj kot tip F-120V43, z vijaki INOX M24; dimenzije 430x430mmx1200m proizvajalca Valmont, zastopnik Elektronabava, za temelj priložiti statični izračun nosilnosti kandelabra višine 10m. Pred izdelavo priložiti statični izračun temleja in kandelabra. </t>
  </si>
  <si>
    <t>4</t>
  </si>
  <si>
    <t>05</t>
  </si>
  <si>
    <t>Izdelava peščene blazine iz mivke III.kategorije za kabel.jarek širine 0,4 m</t>
  </si>
  <si>
    <t>190</t>
  </si>
  <si>
    <t>06</t>
  </si>
  <si>
    <t>Dobava mivke III.kategorije</t>
  </si>
  <si>
    <t>8</t>
  </si>
  <si>
    <t>07</t>
  </si>
  <si>
    <t xml:space="preserve">Dobava in montaža , rebraste, zaščitne cevi iz polietilena visoke gostote  PE-HD (dvoslojna), na dno peščene blazine </t>
  </si>
  <si>
    <t xml:space="preserve">  -</t>
  </si>
  <si>
    <t>fi 65</t>
  </si>
  <si>
    <t>220</t>
  </si>
  <si>
    <t>08</t>
  </si>
  <si>
    <t>Dobava in polaganje opozorilnega traku z napisom "POZOR ELEKTRIKA"</t>
  </si>
  <si>
    <t>09</t>
  </si>
  <si>
    <t>Delno ročno in delno strojno zasutje kabelskega jarka globine 0,8 m, širine 0,4 m v višini 0,5 m z izkopanim materialom in v višini 0,3 m z gramozom, nabijanjem po plasteh in končno ureditvijo trase</t>
  </si>
  <si>
    <t>10</t>
  </si>
  <si>
    <t xml:space="preserve">Predpripravljen tovarniški betonski temelj kot tip F-100V30, z vijaki INOX M24; dimenzije 300x300mmx1000m proizvajalca Valmont, zastopnik Elektronabava, za temelj priložiti statični izračun nosilnosti kandelabra višine 6m. Pred izdelavo priložiti statični izračun temleja in kandelabra. </t>
  </si>
  <si>
    <t>1</t>
  </si>
  <si>
    <t>11</t>
  </si>
  <si>
    <t>Drobna gradbena dela in material</t>
  </si>
  <si>
    <t>Skupaj gradbena dela</t>
  </si>
  <si>
    <t>Montažna dela</t>
  </si>
  <si>
    <t>Dobava in polaganje kabla NAYY-J 4x16+1,5mm²</t>
  </si>
  <si>
    <t>Dobava in polaganje valjanca  FeZn25x4 mm</t>
  </si>
  <si>
    <t xml:space="preserve">Dobava in montaža ravnega, konusnega, jeklenega kandelabra z vratci za možnost priključitve , antikorozijsko zaščitenega z galvanizacijo, višine h=6,0m, zgornjega zunanjega premera f=60 mm, s siderno ploščo za pritrditev na montažni betonski temelj </t>
  </si>
  <si>
    <t>Dodatna antikorozijska zaščita dela droga in vijakov v zemlji z bitumenskim premazom</t>
  </si>
  <si>
    <t>Spoj ozemljila na kandelaber, komplet z antikorozijsko zaščito spoja</t>
  </si>
  <si>
    <t>Dobava in montaža modularna cestna svetilka za kandelaber Tehnična svetilka z nosilcem za osvetljevanje cest (kot model Siteco Streetlight 21 mc tip 5XE5C63A08CB000000 ali primerljiv).
-	Ohišje svetilke iz tlačno litega aluminija brez zunanjih plastičnih delov ter hladilnih reber na zunanjosti ohišja, omogočen mora biti direkten natik na kandelaber premera 42 mm ali 60 mm ali 76 mm.
-	Omogočen naklon svetilke.
-	Svetilka mora imeti presevni del (ravno kaljeno steklo ali narejen iz materiala PMMA (polimetilmetakrilat)). Material med uporabo ne sme porumeneti !
-	Optike vsebovane v svetilki v obliki leč iz materiala PMMA. Material med uporabo ne sme porumeneti !
-	Svetlobni tok vsaj 4710 lm (CLO – zagotavljanje konstantnega svetlobnega toka skozi celotno življenjsko dobo svetilke).
-	Asimetrična porazdelitev.
-	Temperatura barve svetlobe 2700 K.
-	Redukcija (krmilna naprava mora biti vgrajena v led svetilki in mora omogočati programiranje časovno odvisnega zatemnjevanje med 22.00 in 5.00 uro na 75% svetlobnega toka.
-	Moč svetilke 16W ali manj.
-	Vsaj 5 let garancije – priloži se garancijska izjava proizvajalca svetilke !
-	V svetilki naj bodo vgrajene led diode renomiranih proizvajalcev npr. Philips, Osram, Cree, GE.
-	V primeru multi – chip LED, moč posameznega chipa ne sme presegati 6 W (razlog – občutljivost na toploto).
-	Stopnja zaščite IP 66 in odpornost na mehanske udarce vsaj IK 09.
-	Dopustna okoliška temperatura uporabe svetilke za zunanja območja -35..+50°C.
-	Uspešno opravljen test na 250.000 tresljajev.
-	Zaščitni razred 2.
-	Življenjska doba 100.000 h pri vsaj L95/B10
-	Predmontiran kabel H07RN-F ali podoben, dolžine 5,5 m.
-	ENEC in ENEC + certifikat pridobljen za tip svetilke, ki se ponuja, tip mora biti viden v obeh certifikatih.kot npr. 5XH2D3AA08GA000009- Siteco Streetlight 21 micro easy</t>
  </si>
  <si>
    <t>Priklop kablov v priključnicah</t>
  </si>
  <si>
    <t>NAYY-J 4x16mm2</t>
  </si>
  <si>
    <t>Dobava in montaža priključnega seta za trifazni prehod, primeren za priključitev max. 3 kablov 4x25mm2, komplet z dvojno lokalno varovalko 6A (priključni set NTB-2 ali PVE-25)</t>
  </si>
  <si>
    <t>Stikalne manipulacije upravljalca JR</t>
  </si>
  <si>
    <t>Instalacija (ožičenje)  kandelabrov (h=10,0m) od priključne omarice v svetilki do same svetilke s kablom NYY-J 3x1,5 mm2</t>
  </si>
  <si>
    <t>12</t>
  </si>
  <si>
    <t>SIT-REFLEKTOR MIDI FL41 ASY 13000-26000Lm
4000K 100-200W IP65 5XA8581B2121</t>
  </si>
  <si>
    <t>15</t>
  </si>
  <si>
    <t>priklop NAYY-J 4x16mm2 v obstoječem kandelabru</t>
  </si>
  <si>
    <t>16</t>
  </si>
  <si>
    <t>Dobava in montaža ravnega, konusnega, jeklenega kandelabra z vratci za možnost priključitve , antikorozijsko zaščitenega z galvanizacijo, višine h=10,0m, zgornjega zunanjega premera f=60 mm, s siderno ploščo za pritrditev na montažni betonski temelj (10/60/170/3/1:11)</t>
  </si>
  <si>
    <t>17</t>
  </si>
  <si>
    <t>Konzola fi60 dolžine 1m za montažo 2 kosov reflektorjev</t>
  </si>
  <si>
    <t>18</t>
  </si>
  <si>
    <t>kabelska polica PK50 s pokrovom nameščena na zidu (fasado objekta)</t>
  </si>
  <si>
    <t>19</t>
  </si>
  <si>
    <t>izdelava preboja za polaganje kabla z tesnenjem</t>
  </si>
  <si>
    <t>20</t>
  </si>
  <si>
    <t>dograditev v obstoječi razdelilec R SOLA (F27)- inštalacijski odklopnik C10A/3</t>
  </si>
  <si>
    <t>21</t>
  </si>
  <si>
    <t>dobava in montaža na fasado objektaa - nadometno stikalo IP66, tropolno, 10A, z vklapljanjem na ključ</t>
  </si>
  <si>
    <t>22</t>
  </si>
  <si>
    <t xml:space="preserve">Skupaj montažna dela </t>
  </si>
  <si>
    <t>Zaključna dela</t>
  </si>
  <si>
    <t>Pregled in preizkus delovanja JR</t>
  </si>
  <si>
    <t>Izvedba el.meritev, izdaja merilnega poročila</t>
  </si>
  <si>
    <t>Izvedba geodetskega posnetka kablovoda JR</t>
  </si>
  <si>
    <t>Vpis geodetskega posnetka v kataster komunalnih vodov</t>
  </si>
  <si>
    <t>Izdelava PID  dokumentacije</t>
  </si>
  <si>
    <t>Skupaj zaključna dela</t>
  </si>
  <si>
    <t>vse skupaj</t>
  </si>
  <si>
    <t>Pripravljalna dela</t>
  </si>
  <si>
    <t>Trasiranje</t>
  </si>
  <si>
    <t xml:space="preserve">Pripravljalna dela </t>
  </si>
  <si>
    <t xml:space="preserve">Zavarovanje gradbišča med gradnjo </t>
  </si>
  <si>
    <t>poz.</t>
  </si>
  <si>
    <t>Skupaj pripravljalna dela</t>
  </si>
  <si>
    <t>10.</t>
  </si>
  <si>
    <t>STROJNE INSTALACIJE - VODOVODNI PRIKLJUČEK ZA PITNIK</t>
  </si>
  <si>
    <t>Vse naprave in elementi v popisu materiala in del so navedeni samo primeroma (kot npr.). S privolitvijo investitorja se lahko vse naprave nadomesti z ustreznimi.</t>
  </si>
  <si>
    <t>Pri izvedbi je potrebno upoštevati stroške vseh pripravljalnih in zaključnih del, zarisovanja (vključno z usklajevanjem z ostalimi izvajalci na objektu) ter vse transportne, zavarovalne in ostale splošne stroške.</t>
  </si>
  <si>
    <t>Pri vseh elementih je potrebno upoštevati ves montažni in tesnilni material.</t>
  </si>
  <si>
    <t xml:space="preserve">Zakoličevanje trase  vodovoda,  jaška </t>
  </si>
  <si>
    <t>Identifikacija in obeležba obstoječih tangiranih komunalnih vodov na trasi  vodovoda</t>
  </si>
  <si>
    <t>Kombinirani izkop jarka v zemlji III. kategorije, širine do 1 m in globine cca 1,0 m, z odlaganjem materiala 1m od roba izkopa, naklon brežine jarka 65° dolžine:</t>
  </si>
  <si>
    <t>Ročno planiranje dna jarka z natančnostjo +-3 cm, s povprečnim odkopom  0,05 m3/m2</t>
  </si>
  <si>
    <t>Odvoz odvečnega izkopanega materiala III. kategorije na deponijo izvajalca:</t>
  </si>
  <si>
    <t>Dobava 2x sejanega peska in izdelave peščene posteljice deb. 10 cm z utrjevanjem do 95% zbitosti. Posteljica mora biti enakomerno utrjena po celi dolžini:</t>
  </si>
  <si>
    <t xml:space="preserve">Dobava 2x sejanega peska in izdelava nasipa nad in okoli položene cevi v deb. min 10 cm nad temenom cevi. Obsip je potrebno izvesti v slojih po 10 cm istočasno na obeh straneh cevi. </t>
  </si>
  <si>
    <t xml:space="preserve"> Pri tem je potrebno paziti, da se cev pri obsipavanju ne premakne iz ležišča. obsip in nasip je potrebno utrditi do 95% zbitosti.</t>
  </si>
  <si>
    <t>Polaganje opozorilnega PVC traku z napisom POZOR VODOVOD pri zasipavanju v globini cca 50 cm pod terenom cca</t>
  </si>
  <si>
    <t>Postavitev gradbenih profilov na os trase priključnega cevovoda in določitev nivelete za merjenje globine izkopa in polaganje cevi cca:</t>
  </si>
  <si>
    <t>Jašek za izpust  dimenzije 60x60x100 cm, skupaj z pokrovom</t>
  </si>
  <si>
    <t>V ceno zjeta in izdelava prebojev skozi jašek in temelj.</t>
  </si>
  <si>
    <t>Čiščenje terena po končanem delu</t>
  </si>
  <si>
    <t>Uskladitev  del med izvajalcem, investitorjem in upravljalcem</t>
  </si>
  <si>
    <t>klp</t>
  </si>
  <si>
    <t>Splošni , zavarovalni in manipulativni stroški</t>
  </si>
  <si>
    <t>Zasipavanje jarka z izkopanim materialom deponiranim ob robu izkopa s komprimiranjem v slojih po 15 cm. Iz izkopanega materiala je potrebno odstraniti vse kamenje večje od fi 15 cm. Obsip je potrebno izvesti do zbitosti 95%. V ceno zajeti:</t>
  </si>
  <si>
    <t>- celoten izkop 17 m3 z odbitkom za peščano posteljico 1 m3 in obsip cevi 4 m3</t>
  </si>
  <si>
    <t>Opomba: Odtok iz pitnika je zajet v postavki:  6. Zunanji komunalni vodi</t>
  </si>
  <si>
    <t>9.1</t>
  </si>
  <si>
    <t>9.2</t>
  </si>
  <si>
    <t>9.3</t>
  </si>
  <si>
    <t>7.6</t>
  </si>
  <si>
    <t>STROJNE INSTALACIJE</t>
  </si>
  <si>
    <t>ELEKTROINSTALACIJSKA DELA - RAZSVETLJAVA IGRIŠČA</t>
  </si>
  <si>
    <t xml:space="preserve">ELEKTROINSTALACIJSKA DELA </t>
  </si>
  <si>
    <t xml:space="preserve">Projektantski nadzor nad izvedbo del, ter podajanje projektantskih rešitev </t>
  </si>
  <si>
    <t>ocenjeno</t>
  </si>
  <si>
    <t>- arhitektura, gradbena dela, 1% od vrednosti vseh del</t>
  </si>
  <si>
    <r>
      <t xml:space="preserve">Dobava in izveba materiala za izvedbo spodnjega, </t>
    </r>
    <r>
      <rPr>
        <u/>
        <sz val="10"/>
        <rFont val="Arial Narrow"/>
        <family val="2"/>
        <charset val="238"/>
      </rPr>
      <t>asfaltnega sloja</t>
    </r>
    <r>
      <rPr>
        <sz val="10"/>
        <rFont val="Arial Narrow"/>
        <family val="2"/>
        <charset val="238"/>
      </rPr>
      <t xml:space="preserve"> na tekaški stezi na pripravljeni spodnji ustroj. V ceno zajeti  dobavo, pomožna dela in prenose.</t>
    </r>
  </si>
  <si>
    <t>Dobava in izveba materiala za izvedbo zgornjega asfaltnega sloja. V ceno zajeti vsa pomožna dela in prenose.</t>
  </si>
  <si>
    <t xml:space="preserve">Dobava in montaža lovilne mreže, kot Palisada, z vsem potrebnim materialom in delom za vgradnjo. Lovilna mreža bo  postavljena z vsake strani gola. Mreža je z ene strani dolžine 20,0 m in višine 5,0 m nad terenom vse skupaj 20,0/6,0 m ( 2 krat). Mreža je pritrjena na stebre , ki so postavljeni na medsebojni razdalji 5,0 m (skupaj 10 stebrov).  Stebre montiramo v zato pripravljene temelje – betonske cevi fi 30 cm, globine 100 cm, </t>
  </si>
  <si>
    <t>- dobava in montaža lovilne mreže, črne barve (lahko tudi druga barva po izboru investitorja), z obrobo in okenci 100/100 mm, vključno s pletenico inox 4 mm (zgoraj/spodaj/sredina), napenjalci za pletenico in cinkanimi karabini cca 50 cm.</t>
  </si>
  <si>
    <t>drugi sloj d = 20 cm: gramoz 0/16,</t>
  </si>
  <si>
    <t>prvi sloj d= 30 cm: tamponski kameni drobljenec 0/32,</t>
  </si>
  <si>
    <t>drenažni asfalt  PA16 B70/100 A5, d = 5,0 cm,,</t>
  </si>
  <si>
    <t>drenažni asfalt PA8 B70/100 A4, d = 3,0 cm</t>
  </si>
  <si>
    <t xml:space="preserve">Skupaj </t>
  </si>
  <si>
    <t>izvedba drugega, zgornjega, sloja košarkarskega igrišča, asfalt PA8 B70/100 A4, d = 3,0 cm</t>
  </si>
  <si>
    <t>meseci</t>
  </si>
  <si>
    <t>7.7</t>
  </si>
  <si>
    <t>2</t>
  </si>
  <si>
    <t>3</t>
  </si>
  <si>
    <t>5</t>
  </si>
  <si>
    <t>6</t>
  </si>
  <si>
    <t>7</t>
  </si>
  <si>
    <t>9</t>
  </si>
  <si>
    <t>13</t>
  </si>
  <si>
    <t>- Zakoličba obstoječih vodov: Telekom, Elektro, Vodovod, CTV, plin</t>
  </si>
  <si>
    <t>Drobni montažni material in delo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</si>
</sst>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SIT&quot;"/>
    <numFmt numFmtId="165" formatCode="0.00;[Red]0.00"/>
    <numFmt numFmtId="166" formatCode="#,##0.00_ ;[Red]\-#,##0.00\ "/>
  </numFmts>
  <fonts count="29" x14ac:knownFonts="1">
    <font>
      <sz val="11"/>
      <name val="Arial CE"/>
      <family val="2"/>
      <charset val="238"/>
    </font>
    <font>
      <sz val="10"/>
      <name val="Arial"/>
      <charset val="238"/>
    </font>
    <font>
      <sz val="10"/>
      <name val="Arial CE"/>
      <family val="2"/>
      <charset val="238"/>
    </font>
    <font>
      <b/>
      <sz val="12"/>
      <name val="Arial CE"/>
      <family val="2"/>
      <charset val="238"/>
    </font>
    <font>
      <sz val="10"/>
      <name val="Arial"/>
      <family val="2"/>
      <charset val="1"/>
    </font>
    <font>
      <b/>
      <sz val="12"/>
      <name val="Arial Narrow"/>
      <family val="2"/>
      <charset val="238"/>
    </font>
    <font>
      <sz val="10"/>
      <name val="Arial Narrow"/>
      <family val="2"/>
      <charset val="238"/>
    </font>
    <font>
      <sz val="16"/>
      <name val="Arial Narrow"/>
      <family val="2"/>
      <charset val="238"/>
    </font>
    <font>
      <sz val="10"/>
      <color indexed="10"/>
      <name val="Arial Narrow"/>
      <family val="2"/>
      <charset val="238"/>
    </font>
    <font>
      <b/>
      <sz val="14"/>
      <name val="Arial Narrow"/>
      <family val="2"/>
      <charset val="238"/>
    </font>
    <font>
      <b/>
      <sz val="10"/>
      <name val="Arial Narrow"/>
      <family val="2"/>
      <charset val="238"/>
    </font>
    <font>
      <vertAlign val="superscript"/>
      <sz val="10"/>
      <name val="Arial Narrow"/>
      <family val="2"/>
      <charset val="238"/>
    </font>
    <font>
      <sz val="11"/>
      <name val="Arial Narrow"/>
      <family val="2"/>
      <charset val="238"/>
    </font>
    <font>
      <sz val="11"/>
      <name val="Calibri"/>
      <family val="2"/>
      <charset val="238"/>
    </font>
    <font>
      <b/>
      <sz val="11"/>
      <name val="Arial Narrow"/>
      <family val="2"/>
      <charset val="238"/>
    </font>
    <font>
      <b/>
      <i/>
      <sz val="14"/>
      <name val="Arial Narrow"/>
      <family val="2"/>
      <charset val="238"/>
    </font>
    <font>
      <b/>
      <i/>
      <sz val="10"/>
      <name val="Arial Narrow"/>
      <family val="2"/>
      <charset val="238"/>
    </font>
    <font>
      <b/>
      <sz val="10"/>
      <color indexed="10"/>
      <name val="Arial Narrow"/>
      <family val="2"/>
      <charset val="238"/>
    </font>
    <font>
      <sz val="12"/>
      <name val="Calibri"/>
      <family val="2"/>
      <charset val="238"/>
    </font>
    <font>
      <sz val="11"/>
      <name val="Arial"/>
      <family val="2"/>
      <charset val="238"/>
    </font>
    <font>
      <sz val="12"/>
      <name val="Arial Narrow"/>
      <family val="2"/>
      <charset val="238"/>
    </font>
    <font>
      <u/>
      <sz val="10"/>
      <name val="Arial Narrow"/>
      <family val="2"/>
      <charset val="238"/>
    </font>
    <font>
      <b/>
      <sz val="12"/>
      <name val="Arial Narrow"/>
      <family val="2"/>
    </font>
    <font>
      <b/>
      <sz val="11"/>
      <name val="Arial CE"/>
      <family val="2"/>
      <charset val="238"/>
    </font>
    <font>
      <sz val="10"/>
      <name val="Arial CE"/>
      <charset val="238"/>
    </font>
    <font>
      <i/>
      <sz val="10"/>
      <name val="Arial Narrow"/>
      <family val="2"/>
      <charset val="238"/>
    </font>
    <font>
      <sz val="9"/>
      <name val="Arial Narrow"/>
      <family val="2"/>
      <charset val="238"/>
    </font>
    <font>
      <sz val="11"/>
      <name val="Arial CE"/>
      <charset val="238"/>
    </font>
    <font>
      <sz val="10"/>
      <color rgb="FFFF0000"/>
      <name val="Arial Narrow"/>
      <family val="2"/>
      <charset val="238"/>
    </font>
  </fonts>
  <fills count="3">
    <fill>
      <patternFill patternType="none"/>
    </fill>
    <fill>
      <patternFill patternType="gray125"/>
    </fill>
    <fill>
      <patternFill patternType="solid">
        <fgColor indexed="13"/>
        <bgColor indexed="34"/>
      </patternFill>
    </fill>
  </fills>
  <borders count="12">
    <border>
      <left/>
      <right/>
      <top/>
      <bottom/>
      <diagonal/>
    </border>
    <border>
      <left/>
      <right/>
      <top/>
      <bottom style="hair">
        <color indexed="8"/>
      </bottom>
      <diagonal/>
    </border>
    <border>
      <left/>
      <right/>
      <top/>
      <bottom style="thin">
        <color indexed="64"/>
      </bottom>
      <diagonal/>
    </border>
    <border>
      <left/>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4" fillId="0" borderId="0"/>
    <xf numFmtId="9" fontId="1" fillId="0" borderId="0" applyFill="0" applyBorder="0" applyAlignment="0" applyProtection="0"/>
  </cellStyleXfs>
  <cellXfs count="264">
    <xf numFmtId="0" fontId="0" fillId="0" borderId="0" xfId="0"/>
    <xf numFmtId="0" fontId="2" fillId="0" borderId="0" xfId="0" applyFont="1" applyAlignment="1">
      <alignment horizontal="center" vertical="top"/>
    </xf>
    <xf numFmtId="0" fontId="2" fillId="0" borderId="0" xfId="0" applyFont="1"/>
    <xf numFmtId="0" fontId="2" fillId="0" borderId="0" xfId="0" applyFont="1" applyAlignment="1">
      <alignment horizontal="right"/>
    </xf>
    <xf numFmtId="4" fontId="2" fillId="0" borderId="0" xfId="0" applyNumberFormat="1" applyFont="1"/>
    <xf numFmtId="164" fontId="2" fillId="0" borderId="0" xfId="0" applyNumberFormat="1" applyFont="1"/>
    <xf numFmtId="0" fontId="2" fillId="0" borderId="0" xfId="0" applyFont="1" applyAlignment="1">
      <alignment vertical="top" wrapText="1"/>
    </xf>
    <xf numFmtId="0" fontId="5" fillId="0" borderId="0" xfId="0" applyFont="1" applyAlignment="1">
      <alignment horizontal="center"/>
    </xf>
    <xf numFmtId="0" fontId="5" fillId="0" borderId="0" xfId="0" applyFont="1"/>
    <xf numFmtId="0" fontId="6" fillId="0" borderId="0" xfId="0" applyFont="1" applyAlignment="1">
      <alignment horizontal="right"/>
    </xf>
    <xf numFmtId="0" fontId="6" fillId="0" borderId="0" xfId="0" applyFont="1"/>
    <xf numFmtId="4" fontId="6" fillId="0" borderId="0" xfId="0" applyNumberFormat="1" applyFont="1"/>
    <xf numFmtId="164" fontId="6" fillId="0" borderId="0" xfId="0" applyNumberFormat="1" applyFont="1"/>
    <xf numFmtId="1" fontId="6" fillId="0" borderId="0" xfId="0" applyNumberFormat="1" applyFont="1" applyAlignment="1" applyProtection="1">
      <alignment vertical="top" wrapText="1"/>
      <protection locked="0"/>
    </xf>
    <xf numFmtId="49" fontId="6" fillId="0" borderId="0" xfId="0" applyNumberFormat="1" applyFont="1" applyAlignment="1">
      <alignment horizontal="center" vertical="top"/>
    </xf>
    <xf numFmtId="40" fontId="6" fillId="0" borderId="0" xfId="0" applyNumberFormat="1" applyFont="1"/>
    <xf numFmtId="0" fontId="6" fillId="0" borderId="0" xfId="0" applyFont="1" applyAlignment="1">
      <alignment wrapText="1"/>
    </xf>
    <xf numFmtId="0" fontId="8" fillId="0" borderId="0" xfId="0" applyFont="1" applyAlignment="1">
      <alignment horizontal="right"/>
    </xf>
    <xf numFmtId="4" fontId="8" fillId="0" borderId="0" xfId="0" applyNumberFormat="1" applyFont="1"/>
    <xf numFmtId="0" fontId="6" fillId="0" borderId="0" xfId="0" applyFont="1" applyAlignment="1">
      <alignment horizontal="center" vertical="top"/>
    </xf>
    <xf numFmtId="0" fontId="6" fillId="0" borderId="2" xfId="0" applyFont="1" applyBorder="1" applyAlignment="1">
      <alignment horizontal="right"/>
    </xf>
    <xf numFmtId="4" fontId="6" fillId="0" borderId="2" xfId="0" applyNumberFormat="1" applyFont="1" applyBorder="1"/>
    <xf numFmtId="0" fontId="12" fillId="0" borderId="0" xfId="0" applyFont="1" applyAlignment="1">
      <alignment horizontal="left" vertical="top" wrapText="1"/>
    </xf>
    <xf numFmtId="0" fontId="10" fillId="0" borderId="0" xfId="0" applyFont="1" applyAlignment="1">
      <alignment vertical="top" wrapText="1"/>
    </xf>
    <xf numFmtId="1" fontId="6" fillId="0" borderId="0" xfId="0" applyNumberFormat="1" applyFont="1" applyAlignment="1" applyProtection="1">
      <alignment horizontal="left" wrapText="1"/>
      <protection locked="0"/>
    </xf>
    <xf numFmtId="2" fontId="6" fillId="0" borderId="0" xfId="0" applyNumberFormat="1" applyFont="1" applyAlignment="1" applyProtection="1">
      <alignment horizontal="right" wrapText="1"/>
      <protection locked="0"/>
    </xf>
    <xf numFmtId="0" fontId="14" fillId="0" borderId="3" xfId="0" applyFont="1" applyBorder="1" applyAlignment="1">
      <alignment horizontal="right"/>
    </xf>
    <xf numFmtId="4" fontId="14" fillId="0" borderId="3" xfId="0" applyNumberFormat="1" applyFont="1" applyBorder="1"/>
    <xf numFmtId="0" fontId="14" fillId="0" borderId="3" xfId="0" applyFont="1" applyBorder="1"/>
    <xf numFmtId="0" fontId="6" fillId="0" borderId="0" xfId="0" applyFont="1" applyAlignment="1">
      <alignment horizontal="justify" vertical="top" wrapText="1"/>
    </xf>
    <xf numFmtId="0" fontId="6" fillId="0" borderId="0" xfId="0" applyFont="1" applyAlignment="1">
      <alignment vertical="top" wrapText="1"/>
    </xf>
    <xf numFmtId="2" fontId="6" fillId="0" borderId="0" xfId="0" applyNumberFormat="1" applyFont="1" applyAlignment="1">
      <alignment wrapText="1"/>
    </xf>
    <xf numFmtId="0" fontId="6" fillId="0" borderId="0" xfId="0" applyFont="1" applyAlignment="1">
      <alignment horizontal="right" vertical="top" wrapText="1"/>
    </xf>
    <xf numFmtId="0" fontId="6" fillId="0" borderId="4" xfId="0" applyFont="1" applyBorder="1" applyAlignment="1">
      <alignment horizontal="right"/>
    </xf>
    <xf numFmtId="4" fontId="6" fillId="0" borderId="4" xfId="0" applyNumberFormat="1" applyFont="1" applyBorder="1"/>
    <xf numFmtId="164" fontId="10" fillId="0" borderId="4" xfId="0" applyNumberFormat="1" applyFont="1" applyBorder="1"/>
    <xf numFmtId="39" fontId="14" fillId="0" borderId="6" xfId="0" applyNumberFormat="1" applyFont="1" applyBorder="1" applyAlignment="1">
      <alignment horizontal="right"/>
    </xf>
    <xf numFmtId="49" fontId="6" fillId="0" borderId="0" xfId="0" applyNumberFormat="1" applyFont="1" applyAlignment="1">
      <alignment horizontal="justify" vertical="top" wrapText="1"/>
    </xf>
    <xf numFmtId="0" fontId="6" fillId="0" borderId="4" xfId="0" applyFont="1" applyBorder="1" applyAlignment="1">
      <alignment vertical="top" wrapText="1"/>
    </xf>
    <xf numFmtId="1" fontId="12" fillId="0" borderId="2" xfId="0" applyNumberFormat="1" applyFont="1" applyBorder="1" applyAlignment="1" applyProtection="1">
      <alignment horizontal="left" wrapText="1"/>
      <protection locked="0"/>
    </xf>
    <xf numFmtId="164" fontId="6" fillId="0" borderId="2" xfId="0" applyNumberFormat="1" applyFont="1" applyBorder="1" applyAlignment="1">
      <alignment horizontal="right"/>
    </xf>
    <xf numFmtId="0" fontId="6" fillId="0" borderId="0" xfId="0" applyFont="1" applyAlignment="1">
      <alignment vertical="center"/>
    </xf>
    <xf numFmtId="0" fontId="6" fillId="0" borderId="2" xfId="0" applyFont="1" applyBorder="1" applyAlignment="1">
      <alignment vertical="top" wrapText="1"/>
    </xf>
    <xf numFmtId="0" fontId="12" fillId="0" borderId="0" xfId="0" applyFont="1" applyAlignment="1">
      <alignment horizontal="left" vertical="center" wrapText="1"/>
    </xf>
    <xf numFmtId="2" fontId="12" fillId="0" borderId="0" xfId="0" applyNumberFormat="1" applyFont="1" applyAlignment="1">
      <alignment horizontal="right" vertical="center" wrapText="1"/>
    </xf>
    <xf numFmtId="0" fontId="14" fillId="0" borderId="0" xfId="0" applyFont="1" applyAlignment="1">
      <alignment vertical="top" wrapText="1"/>
    </xf>
    <xf numFmtId="0" fontId="14" fillId="0" borderId="7" xfId="0" applyFont="1" applyBorder="1" applyAlignment="1">
      <alignment vertical="top" wrapText="1"/>
    </xf>
    <xf numFmtId="164" fontId="6" fillId="0" borderId="2" xfId="0" applyNumberFormat="1" applyFont="1" applyBorder="1"/>
    <xf numFmtId="0" fontId="5" fillId="0" borderId="2" xfId="0" applyFont="1" applyBorder="1"/>
    <xf numFmtId="0" fontId="5" fillId="0" borderId="2" xfId="0" applyFont="1" applyBorder="1" applyAlignment="1">
      <alignment horizontal="center"/>
    </xf>
    <xf numFmtId="49" fontId="28" fillId="0" borderId="0" xfId="0" applyNumberFormat="1" applyFont="1" applyAlignment="1">
      <alignment horizontal="center" vertical="top"/>
    </xf>
    <xf numFmtId="49" fontId="25" fillId="0" borderId="0" xfId="0" applyNumberFormat="1" applyFont="1" applyAlignment="1">
      <alignment horizontal="justify" vertical="top" wrapText="1"/>
    </xf>
    <xf numFmtId="0" fontId="12" fillId="0" borderId="0" xfId="0" applyFont="1" applyAlignment="1">
      <alignment horizontal="left" vertical="top" wrapText="1"/>
    </xf>
    <xf numFmtId="0" fontId="0" fillId="0" borderId="0" xfId="0"/>
    <xf numFmtId="4" fontId="6" fillId="0" borderId="2" xfId="0" applyNumberFormat="1" applyFont="1" applyBorder="1" applyProtection="1">
      <protection locked="0"/>
    </xf>
    <xf numFmtId="4" fontId="6" fillId="0" borderId="0" xfId="0" applyNumberFormat="1" applyFont="1" applyProtection="1">
      <protection locked="0"/>
    </xf>
    <xf numFmtId="4" fontId="2" fillId="0" borderId="0" xfId="0" applyNumberFormat="1" applyFont="1" applyProtection="1">
      <protection locked="0"/>
    </xf>
    <xf numFmtId="0" fontId="5" fillId="0" borderId="2" xfId="0" applyFont="1" applyBorder="1" applyAlignment="1" applyProtection="1">
      <alignment horizontal="center"/>
    </xf>
    <xf numFmtId="0" fontId="5" fillId="0" borderId="2" xfId="0" applyFont="1" applyBorder="1" applyProtection="1"/>
    <xf numFmtId="0" fontId="6" fillId="0" borderId="2" xfId="0" applyFont="1" applyBorder="1" applyAlignment="1" applyProtection="1">
      <alignment horizontal="right"/>
    </xf>
    <xf numFmtId="4" fontId="6" fillId="0" borderId="2" xfId="0" applyNumberFormat="1" applyFont="1" applyBorder="1" applyProtection="1"/>
    <xf numFmtId="164" fontId="6" fillId="0" borderId="2" xfId="0" applyNumberFormat="1" applyFont="1" applyBorder="1" applyProtection="1"/>
    <xf numFmtId="0" fontId="2" fillId="0" borderId="0" xfId="0" applyFont="1" applyProtection="1"/>
    <xf numFmtId="0" fontId="5" fillId="0" borderId="0" xfId="0" applyFont="1" applyAlignment="1" applyProtection="1">
      <alignment horizontal="center"/>
    </xf>
    <xf numFmtId="0" fontId="5" fillId="0" borderId="0" xfId="0" applyFont="1" applyProtection="1"/>
    <xf numFmtId="0" fontId="6" fillId="0" borderId="0" xfId="0" applyFont="1" applyAlignment="1" applyProtection="1">
      <alignment horizontal="right"/>
    </xf>
    <xf numFmtId="4" fontId="6" fillId="0" borderId="0" xfId="0" applyNumberFormat="1" applyFont="1" applyProtection="1"/>
    <xf numFmtId="164" fontId="6" fillId="0" borderId="0" xfId="0" applyNumberFormat="1" applyFont="1" applyProtection="1"/>
    <xf numFmtId="0" fontId="12" fillId="0" borderId="0" xfId="0" applyFont="1" applyAlignment="1" applyProtection="1">
      <alignment horizontal="left" vertical="top" wrapText="1"/>
    </xf>
    <xf numFmtId="0" fontId="13" fillId="0" borderId="0" xfId="0" applyFont="1" applyAlignment="1" applyProtection="1">
      <alignment horizontal="left" vertical="top" wrapText="1"/>
    </xf>
    <xf numFmtId="0" fontId="0" fillId="0" borderId="0" xfId="0" applyAlignment="1" applyProtection="1">
      <alignment horizontal="left" vertical="top" wrapText="1"/>
    </xf>
    <xf numFmtId="0" fontId="0" fillId="0" borderId="0" xfId="0" applyAlignment="1" applyProtection="1">
      <alignment vertical="top" wrapText="1"/>
    </xf>
    <xf numFmtId="0" fontId="5" fillId="0" borderId="0" xfId="0" applyFont="1" applyAlignment="1" applyProtection="1">
      <alignment horizontal="left" vertical="top" wrapText="1"/>
    </xf>
    <xf numFmtId="1" fontId="6" fillId="0" borderId="2" xfId="0" applyNumberFormat="1" applyFont="1" applyBorder="1" applyAlignment="1" applyProtection="1">
      <alignment vertical="top" wrapText="1"/>
    </xf>
    <xf numFmtId="164" fontId="6" fillId="0" borderId="2" xfId="0" applyNumberFormat="1" applyFont="1" applyBorder="1" applyAlignment="1" applyProtection="1">
      <alignment horizontal="center"/>
    </xf>
    <xf numFmtId="49" fontId="6" fillId="0" borderId="0" xfId="0" applyNumberFormat="1" applyFont="1" applyAlignment="1" applyProtection="1">
      <alignment horizontal="center" vertical="top"/>
    </xf>
    <xf numFmtId="0" fontId="6" fillId="0" borderId="0" xfId="0" applyFont="1" applyAlignment="1" applyProtection="1">
      <alignment vertical="center" wrapText="1"/>
    </xf>
    <xf numFmtId="40" fontId="6" fillId="0" borderId="0" xfId="0" applyNumberFormat="1" applyFont="1" applyProtection="1"/>
    <xf numFmtId="0" fontId="7" fillId="0" borderId="0" xfId="0" applyFont="1" applyAlignment="1" applyProtection="1">
      <alignment vertical="top" wrapText="1"/>
    </xf>
    <xf numFmtId="164" fontId="2" fillId="0" borderId="0" xfId="0" applyNumberFormat="1" applyFont="1" applyProtection="1"/>
    <xf numFmtId="0" fontId="6" fillId="0" borderId="0" xfId="0" applyFont="1" applyAlignment="1" applyProtection="1">
      <alignment horizontal="justify" wrapText="1"/>
    </xf>
    <xf numFmtId="0" fontId="7" fillId="0" borderId="0" xfId="0" applyFont="1" applyAlignment="1" applyProtection="1">
      <alignment wrapText="1"/>
    </xf>
    <xf numFmtId="0" fontId="6" fillId="0" borderId="0" xfId="0" applyFont="1" applyAlignment="1" applyProtection="1">
      <alignment horizontal="left" vertical="top" wrapText="1"/>
    </xf>
    <xf numFmtId="49" fontId="6" fillId="0" borderId="0" xfId="0" applyNumberFormat="1" applyFont="1" applyAlignment="1" applyProtection="1">
      <alignment horizontal="justify" wrapText="1"/>
    </xf>
    <xf numFmtId="0" fontId="6" fillId="0" borderId="0" xfId="0" applyFont="1" applyAlignment="1" applyProtection="1">
      <alignment horizontal="left" wrapText="1"/>
    </xf>
    <xf numFmtId="0" fontId="0" fillId="0" borderId="0" xfId="0" applyAlignment="1" applyProtection="1">
      <alignment horizontal="left" wrapText="1"/>
    </xf>
    <xf numFmtId="0" fontId="7" fillId="0" borderId="0" xfId="0" applyFont="1" applyAlignment="1" applyProtection="1">
      <alignment vertical="center" wrapText="1"/>
    </xf>
    <xf numFmtId="0" fontId="6" fillId="0" borderId="0" xfId="0" applyFont="1" applyAlignment="1" applyProtection="1">
      <alignment wrapText="1"/>
    </xf>
    <xf numFmtId="4" fontId="2" fillId="0" borderId="0" xfId="0" applyNumberFormat="1" applyFont="1" applyProtection="1"/>
    <xf numFmtId="49" fontId="8" fillId="0" borderId="2" xfId="0" applyNumberFormat="1" applyFont="1" applyBorder="1" applyAlignment="1" applyProtection="1">
      <alignment horizontal="center" vertical="top"/>
    </xf>
    <xf numFmtId="0" fontId="8" fillId="0" borderId="0" xfId="0" applyFont="1" applyAlignment="1" applyProtection="1">
      <alignment vertical="top" wrapText="1"/>
    </xf>
    <xf numFmtId="0" fontId="8" fillId="0" borderId="0" xfId="0" applyFont="1" applyAlignment="1" applyProtection="1">
      <alignment horizontal="right"/>
    </xf>
    <xf numFmtId="4" fontId="8" fillId="0" borderId="0" xfId="0" applyNumberFormat="1" applyFont="1" applyProtection="1"/>
    <xf numFmtId="164" fontId="6" fillId="0" borderId="1" xfId="0" applyNumberFormat="1" applyFont="1" applyBorder="1" applyProtection="1"/>
    <xf numFmtId="0" fontId="14" fillId="0" borderId="5" xfId="0" applyFont="1" applyBorder="1" applyAlignment="1" applyProtection="1">
      <alignment wrapText="1"/>
    </xf>
    <xf numFmtId="0" fontId="14" fillId="0" borderId="3" xfId="0" applyFont="1" applyBorder="1" applyAlignment="1" applyProtection="1">
      <alignment horizontal="right"/>
    </xf>
    <xf numFmtId="4" fontId="14" fillId="0" borderId="3" xfId="0" applyNumberFormat="1" applyFont="1" applyBorder="1" applyProtection="1"/>
    <xf numFmtId="0" fontId="14" fillId="0" borderId="3" xfId="0" applyFont="1" applyBorder="1" applyProtection="1"/>
    <xf numFmtId="39" fontId="14" fillId="0" borderId="6" xfId="0" applyNumberFormat="1" applyFont="1" applyBorder="1" applyAlignment="1" applyProtection="1">
      <alignment horizontal="right"/>
    </xf>
    <xf numFmtId="49" fontId="8" fillId="0" borderId="0" xfId="0" applyNumberFormat="1" applyFont="1" applyAlignment="1" applyProtection="1">
      <alignment horizontal="center" vertical="top"/>
    </xf>
    <xf numFmtId="0" fontId="6" fillId="0" borderId="0" xfId="0" applyFont="1" applyProtection="1"/>
    <xf numFmtId="0" fontId="10" fillId="0" borderId="0" xfId="0" applyFont="1" applyAlignment="1" applyProtection="1">
      <alignment horizontal="center" vertical="top"/>
    </xf>
    <xf numFmtId="0" fontId="3" fillId="0" borderId="0" xfId="0" applyFont="1" applyProtection="1"/>
    <xf numFmtId="0" fontId="5" fillId="0" borderId="0" xfId="0" applyFont="1" applyAlignment="1" applyProtection="1">
      <alignment horizontal="right"/>
    </xf>
    <xf numFmtId="4" fontId="5" fillId="0" borderId="0" xfId="0" applyNumberFormat="1" applyFont="1" applyProtection="1"/>
    <xf numFmtId="164" fontId="5" fillId="0" borderId="0" xfId="0" applyNumberFormat="1" applyFont="1" applyAlignment="1" applyProtection="1">
      <alignment horizontal="right"/>
    </xf>
    <xf numFmtId="0" fontId="6" fillId="0" borderId="0" xfId="0" applyFont="1" applyAlignment="1" applyProtection="1">
      <alignment horizontal="center" vertical="top"/>
    </xf>
    <xf numFmtId="0" fontId="2" fillId="0" borderId="0" xfId="0" applyFont="1" applyAlignment="1" applyProtection="1">
      <alignment horizontal="center" vertical="top"/>
    </xf>
    <xf numFmtId="0" fontId="2" fillId="0" borderId="0" xfId="0" applyFont="1" applyAlignment="1" applyProtection="1">
      <alignment horizontal="left" vertical="top" wrapText="1"/>
    </xf>
    <xf numFmtId="0" fontId="2" fillId="0" borderId="0" xfId="0" applyFont="1" applyAlignment="1" applyProtection="1">
      <alignment horizontal="right"/>
    </xf>
    <xf numFmtId="4" fontId="12" fillId="0" borderId="0" xfId="0" applyNumberFormat="1" applyFont="1" applyProtection="1">
      <protection locked="0"/>
    </xf>
    <xf numFmtId="0" fontId="0" fillId="0" borderId="0" xfId="0" applyProtection="1">
      <protection locked="0"/>
    </xf>
    <xf numFmtId="4" fontId="28" fillId="0" borderId="0" xfId="0" applyNumberFormat="1" applyFont="1" applyProtection="1">
      <protection locked="0"/>
    </xf>
    <xf numFmtId="0" fontId="5" fillId="0" borderId="2" xfId="0" applyFont="1" applyBorder="1" applyAlignment="1" applyProtection="1">
      <alignment horizontal="left"/>
    </xf>
    <xf numFmtId="0" fontId="5" fillId="0" borderId="2" xfId="0" applyFont="1" applyBorder="1" applyAlignment="1" applyProtection="1">
      <alignment horizontal="left"/>
    </xf>
    <xf numFmtId="0" fontId="18" fillId="0" borderId="2" xfId="0" applyFont="1" applyBorder="1" applyAlignment="1" applyProtection="1">
      <alignment horizontal="left"/>
    </xf>
    <xf numFmtId="164" fontId="12" fillId="0" borderId="0" xfId="0" applyNumberFormat="1" applyFont="1" applyProtection="1"/>
    <xf numFmtId="0" fontId="14" fillId="0" borderId="0" xfId="0" applyFont="1" applyProtection="1"/>
    <xf numFmtId="0" fontId="12" fillId="0" borderId="0" xfId="0" applyFont="1" applyAlignment="1" applyProtection="1">
      <alignment horizontal="right"/>
    </xf>
    <xf numFmtId="4" fontId="12" fillId="0" borderId="0" xfId="0" applyNumberFormat="1" applyFont="1" applyProtection="1"/>
    <xf numFmtId="0" fontId="0" fillId="0" borderId="0" xfId="0" applyProtection="1"/>
    <xf numFmtId="1" fontId="2" fillId="0" borderId="0" xfId="0" applyNumberFormat="1" applyFont="1" applyAlignment="1" applyProtection="1">
      <alignment horizontal="left" wrapText="1"/>
    </xf>
    <xf numFmtId="0" fontId="12" fillId="0" borderId="0" xfId="0" applyFont="1" applyAlignment="1" applyProtection="1">
      <alignment horizontal="left" vertical="top" wrapText="1"/>
    </xf>
    <xf numFmtId="0" fontId="0" fillId="0" borderId="0" xfId="0" applyProtection="1"/>
    <xf numFmtId="1" fontId="12" fillId="0" borderId="2" xfId="0" applyNumberFormat="1" applyFont="1" applyBorder="1" applyAlignment="1" applyProtection="1">
      <alignment horizontal="left" wrapText="1"/>
    </xf>
    <xf numFmtId="0" fontId="12" fillId="0" borderId="2" xfId="0" applyFont="1" applyBorder="1" applyAlignment="1" applyProtection="1">
      <alignment horizontal="right"/>
    </xf>
    <xf numFmtId="4" fontId="12" fillId="0" borderId="2" xfId="0" applyNumberFormat="1" applyFont="1" applyBorder="1" applyProtection="1"/>
    <xf numFmtId="164" fontId="12" fillId="0" borderId="2" xfId="0" applyNumberFormat="1" applyFont="1" applyBorder="1" applyProtection="1"/>
    <xf numFmtId="1" fontId="6" fillId="0" borderId="0" xfId="0" applyNumberFormat="1" applyFont="1" applyAlignment="1" applyProtection="1">
      <alignment horizontal="left" wrapText="1"/>
    </xf>
    <xf numFmtId="49" fontId="6" fillId="0" borderId="0" xfId="0" applyNumberFormat="1" applyFont="1" applyAlignment="1" applyProtection="1">
      <alignment horizontal="center" vertical="center"/>
    </xf>
    <xf numFmtId="0" fontId="6" fillId="0" borderId="0" xfId="0" applyFont="1" applyAlignment="1" applyProtection="1">
      <alignment vertical="center"/>
    </xf>
    <xf numFmtId="165" fontId="6" fillId="0" borderId="0" xfId="0" applyNumberFormat="1" applyFont="1" applyAlignment="1" applyProtection="1">
      <alignment vertical="center"/>
    </xf>
    <xf numFmtId="4" fontId="28" fillId="0" borderId="0" xfId="0" applyNumberFormat="1" applyFont="1" applyProtection="1"/>
    <xf numFmtId="40" fontId="2" fillId="0" borderId="0" xfId="0" applyNumberFormat="1" applyFont="1" applyProtection="1"/>
    <xf numFmtId="2" fontId="12" fillId="0" borderId="0" xfId="0" applyNumberFormat="1" applyFont="1" applyAlignment="1" applyProtection="1">
      <alignment horizontal="right" wrapText="1"/>
    </xf>
    <xf numFmtId="165" fontId="6" fillId="0" borderId="0" xfId="0" applyNumberFormat="1" applyFont="1" applyAlignment="1" applyProtection="1">
      <alignment horizontal="left" vertical="top" wrapText="1"/>
    </xf>
    <xf numFmtId="49" fontId="6" fillId="0" borderId="2" xfId="0" applyNumberFormat="1" applyFont="1" applyBorder="1" applyAlignment="1" applyProtection="1">
      <alignment horizontal="center" vertical="top"/>
    </xf>
    <xf numFmtId="0" fontId="6" fillId="0" borderId="0" xfId="0" applyFont="1" applyAlignment="1" applyProtection="1">
      <alignment horizontal="justify" vertical="center" wrapText="1"/>
    </xf>
    <xf numFmtId="0" fontId="14" fillId="0" borderId="7" xfId="0" applyFont="1" applyBorder="1" applyAlignment="1" applyProtection="1">
      <alignment wrapText="1"/>
    </xf>
    <xf numFmtId="39" fontId="14" fillId="0" borderId="8" xfId="0" applyNumberFormat="1" applyFont="1" applyBorder="1" applyAlignment="1" applyProtection="1">
      <alignment horizontal="right"/>
    </xf>
    <xf numFmtId="49" fontId="0" fillId="0" borderId="0" xfId="0" applyNumberFormat="1" applyAlignment="1" applyProtection="1">
      <alignment horizontal="left" vertical="top" wrapText="1"/>
    </xf>
    <xf numFmtId="0" fontId="6" fillId="0" borderId="0" xfId="0" applyFont="1" applyAlignment="1" applyProtection="1">
      <alignment vertical="top" wrapText="1"/>
      <protection locked="0"/>
    </xf>
    <xf numFmtId="4" fontId="6" fillId="0" borderId="4" xfId="0" applyNumberFormat="1" applyFont="1" applyBorder="1" applyProtection="1">
      <protection locked="0"/>
    </xf>
    <xf numFmtId="0" fontId="22" fillId="0" borderId="2" xfId="0" applyFont="1" applyBorder="1" applyAlignment="1" applyProtection="1">
      <alignment horizontal="left"/>
    </xf>
    <xf numFmtId="0" fontId="22" fillId="0" borderId="2" xfId="0" applyFont="1" applyBorder="1" applyAlignment="1" applyProtection="1">
      <alignment horizontal="left"/>
    </xf>
    <xf numFmtId="0" fontId="0" fillId="0" borderId="2" xfId="0" applyBorder="1" applyAlignment="1" applyProtection="1">
      <alignment horizontal="left"/>
    </xf>
    <xf numFmtId="0" fontId="14" fillId="0" borderId="0" xfId="0" applyFont="1" applyAlignment="1" applyProtection="1">
      <alignment horizontal="left" vertical="top"/>
    </xf>
    <xf numFmtId="0" fontId="12" fillId="0" borderId="0" xfId="0" applyFont="1" applyAlignment="1" applyProtection="1">
      <alignment horizontal="left" vertical="top"/>
    </xf>
    <xf numFmtId="0" fontId="14" fillId="0" borderId="0" xfId="0" applyFont="1" applyAlignment="1" applyProtection="1">
      <alignment horizontal="left" vertical="top" wrapText="1"/>
    </xf>
    <xf numFmtId="0" fontId="0" fillId="0" borderId="0" xfId="0" applyAlignment="1" applyProtection="1">
      <alignment horizontal="left" vertical="top" wrapText="1"/>
    </xf>
    <xf numFmtId="0" fontId="12" fillId="0" borderId="0" xfId="0" applyFont="1" applyAlignment="1" applyProtection="1">
      <alignment vertical="top" wrapText="1"/>
    </xf>
    <xf numFmtId="0" fontId="6" fillId="0" borderId="2" xfId="0" applyFont="1" applyBorder="1" applyAlignment="1" applyProtection="1">
      <alignment vertical="top" wrapText="1"/>
    </xf>
    <xf numFmtId="0" fontId="6" fillId="0" borderId="0" xfId="0" applyFont="1" applyAlignment="1" applyProtection="1">
      <alignment horizontal="justify" vertical="top" wrapText="1"/>
    </xf>
    <xf numFmtId="0" fontId="6" fillId="0" borderId="0" xfId="0" applyFont="1" applyAlignment="1" applyProtection="1">
      <alignment vertical="top" wrapText="1"/>
    </xf>
    <xf numFmtId="2" fontId="12" fillId="0" borderId="0" xfId="0" applyNumberFormat="1" applyFont="1" applyAlignment="1" applyProtection="1">
      <alignment horizontal="left" wrapText="1"/>
    </xf>
    <xf numFmtId="49" fontId="6" fillId="0" borderId="0" xfId="0" applyNumberFormat="1" applyFont="1" applyAlignment="1" applyProtection="1">
      <alignment horizontal="justify" vertical="top" wrapText="1"/>
    </xf>
    <xf numFmtId="0" fontId="12" fillId="0" borderId="0" xfId="0" applyFont="1" applyAlignment="1" applyProtection="1">
      <alignment horizontal="left" vertical="center" wrapText="1"/>
    </xf>
    <xf numFmtId="2" fontId="6" fillId="0" borderId="0" xfId="0" applyNumberFormat="1" applyFont="1" applyAlignment="1" applyProtection="1">
      <alignment wrapText="1"/>
    </xf>
    <xf numFmtId="2" fontId="12" fillId="0" borderId="0" xfId="0" applyNumberFormat="1" applyFont="1" applyAlignment="1" applyProtection="1">
      <alignment horizontal="right" vertical="center" wrapText="1"/>
    </xf>
    <xf numFmtId="0" fontId="6" fillId="0" borderId="0" xfId="0" applyFont="1" applyAlignment="1" applyProtection="1">
      <alignment horizontal="left"/>
    </xf>
    <xf numFmtId="2" fontId="6" fillId="0" borderId="0" xfId="0" applyNumberFormat="1" applyFont="1" applyAlignment="1" applyProtection="1">
      <alignment horizontal="right" wrapText="1"/>
    </xf>
    <xf numFmtId="40" fontId="28" fillId="0" borderId="0" xfId="0" applyNumberFormat="1" applyFont="1" applyProtection="1"/>
    <xf numFmtId="0" fontId="6" fillId="0" borderId="4" xfId="0" applyFont="1" applyBorder="1" applyAlignment="1" applyProtection="1">
      <alignment wrapText="1"/>
    </xf>
    <xf numFmtId="0" fontId="6" fillId="0" borderId="4" xfId="0" applyFont="1" applyBorder="1" applyAlignment="1" applyProtection="1">
      <alignment horizontal="right"/>
    </xf>
    <xf numFmtId="4" fontId="6" fillId="0" borderId="4" xfId="0" applyNumberFormat="1" applyFont="1" applyBorder="1" applyProtection="1"/>
    <xf numFmtId="164" fontId="10" fillId="0" borderId="4" xfId="0" applyNumberFormat="1" applyFont="1" applyBorder="1" applyProtection="1"/>
    <xf numFmtId="49" fontId="2" fillId="0" borderId="0" xfId="0" applyNumberFormat="1" applyFont="1" applyAlignment="1" applyProtection="1">
      <alignment horizontal="center" vertical="top"/>
    </xf>
    <xf numFmtId="0" fontId="14" fillId="0" borderId="0" xfId="0" applyFont="1" applyAlignment="1" applyProtection="1">
      <alignment vertical="top" wrapText="1"/>
    </xf>
    <xf numFmtId="0" fontId="23" fillId="0" borderId="0" xfId="0" applyFont="1" applyProtection="1"/>
    <xf numFmtId="4" fontId="17" fillId="0" borderId="0" xfId="0" applyNumberFormat="1" applyFont="1" applyAlignment="1" applyProtection="1">
      <alignment vertical="center"/>
      <protection locked="0"/>
    </xf>
    <xf numFmtId="0" fontId="14" fillId="0" borderId="0" xfId="0" applyFont="1" applyAlignment="1" applyProtection="1">
      <alignment horizontal="center"/>
    </xf>
    <xf numFmtId="0" fontId="14" fillId="0" borderId="0" xfId="0" applyFont="1" applyAlignment="1" applyProtection="1">
      <alignment horizontal="left"/>
    </xf>
    <xf numFmtId="0" fontId="12" fillId="0" borderId="0" xfId="0" applyFont="1" applyAlignment="1" applyProtection="1">
      <alignment horizontal="justify" vertical="top" wrapText="1"/>
    </xf>
    <xf numFmtId="0" fontId="6" fillId="0" borderId="2" xfId="0" applyFont="1" applyBorder="1" applyAlignment="1" applyProtection="1">
      <alignment horizontal="left" vertical="top" wrapText="1"/>
    </xf>
    <xf numFmtId="164" fontId="6" fillId="0" borderId="2" xfId="0" applyNumberFormat="1" applyFont="1" applyBorder="1" applyAlignment="1" applyProtection="1">
      <alignment horizontal="right"/>
    </xf>
    <xf numFmtId="49" fontId="6" fillId="0" borderId="0" xfId="0" applyNumberFormat="1" applyFont="1" applyAlignment="1" applyProtection="1">
      <alignment horizontal="left" vertical="top"/>
    </xf>
    <xf numFmtId="4" fontId="17" fillId="0" borderId="0" xfId="0" applyNumberFormat="1" applyFont="1" applyAlignment="1" applyProtection="1">
      <alignment vertical="center"/>
    </xf>
    <xf numFmtId="0" fontId="6" fillId="0" borderId="0" xfId="0" applyFont="1" applyAlignment="1" applyProtection="1">
      <alignment horizontal="justify" vertical="top" wrapText="1"/>
    </xf>
    <xf numFmtId="0" fontId="2" fillId="0" borderId="0" xfId="0" applyFont="1" applyAlignment="1" applyProtection="1">
      <alignment vertical="top" wrapText="1"/>
    </xf>
    <xf numFmtId="0" fontId="12" fillId="0" borderId="0" xfId="0" applyFont="1" applyAlignment="1" applyProtection="1">
      <alignment horizontal="justify" vertical="top" wrapText="1"/>
    </xf>
    <xf numFmtId="164" fontId="6" fillId="0" borderId="0" xfId="0" applyNumberFormat="1" applyFont="1" applyAlignment="1" applyProtection="1">
      <alignment horizontal="center"/>
    </xf>
    <xf numFmtId="0" fontId="27" fillId="0" borderId="0" xfId="0" applyFont="1" applyProtection="1"/>
    <xf numFmtId="0" fontId="24" fillId="0" borderId="0" xfId="0" applyFont="1" applyAlignment="1" applyProtection="1">
      <alignment horizontal="left" vertical="top" wrapText="1"/>
    </xf>
    <xf numFmtId="0" fontId="0" fillId="0" borderId="0" xfId="0" applyAlignment="1" applyProtection="1">
      <alignment wrapText="1"/>
    </xf>
    <xf numFmtId="49" fontId="12" fillId="0" borderId="0" xfId="0" applyNumberFormat="1" applyFont="1" applyAlignment="1" applyProtection="1">
      <alignment horizontal="center" vertical="top"/>
    </xf>
    <xf numFmtId="0" fontId="12" fillId="0" borderId="0" xfId="0" applyFont="1" applyAlignment="1" applyProtection="1">
      <alignment wrapText="1"/>
    </xf>
    <xf numFmtId="164" fontId="14" fillId="0" borderId="0" xfId="0" applyNumberFormat="1" applyFont="1" applyProtection="1"/>
    <xf numFmtId="4" fontId="10" fillId="0" borderId="9" xfId="0" applyNumberFormat="1" applyFont="1" applyBorder="1" applyProtection="1">
      <protection locked="0"/>
    </xf>
    <xf numFmtId="4" fontId="14" fillId="0" borderId="9" xfId="0" applyNumberFormat="1" applyFont="1" applyBorder="1" applyProtection="1">
      <protection locked="0"/>
    </xf>
    <xf numFmtId="0" fontId="12" fillId="0" borderId="2" xfId="0" applyFont="1" applyBorder="1" applyProtection="1"/>
    <xf numFmtId="4" fontId="6" fillId="0" borderId="0" xfId="0" applyNumberFormat="1" applyFont="1" applyAlignment="1" applyProtection="1">
      <alignment horizontal="center"/>
    </xf>
    <xf numFmtId="0" fontId="14" fillId="0" borderId="11" xfId="0" applyFont="1" applyBorder="1" applyProtection="1"/>
    <xf numFmtId="0" fontId="14" fillId="0" borderId="9" xfId="0" applyFont="1" applyBorder="1" applyProtection="1"/>
    <xf numFmtId="4" fontId="10" fillId="0" borderId="9" xfId="0" applyNumberFormat="1" applyFont="1" applyBorder="1" applyAlignment="1" applyProtection="1">
      <alignment horizontal="center"/>
    </xf>
    <xf numFmtId="4" fontId="10" fillId="0" borderId="9" xfId="0" applyNumberFormat="1" applyFont="1" applyBorder="1" applyProtection="1"/>
    <xf numFmtId="40" fontId="10" fillId="0" borderId="10" xfId="0" applyNumberFormat="1" applyFont="1" applyBorder="1" applyProtection="1"/>
    <xf numFmtId="0" fontId="6" fillId="0" borderId="2" xfId="0" applyFont="1" applyBorder="1" applyAlignment="1" applyProtection="1">
      <alignment vertical="top" wrapText="1"/>
    </xf>
    <xf numFmtId="4" fontId="28" fillId="0" borderId="0" xfId="0" applyNumberFormat="1" applyFont="1" applyAlignment="1" applyProtection="1">
      <alignment horizontal="center"/>
    </xf>
    <xf numFmtId="0" fontId="6" fillId="0" borderId="0" xfId="0" applyFont="1" applyAlignment="1" applyProtection="1">
      <alignment horizontal="center" wrapText="1"/>
    </xf>
    <xf numFmtId="4" fontId="6" fillId="0" borderId="0" xfId="0" applyNumberFormat="1" applyFont="1" applyAlignment="1" applyProtection="1">
      <alignment horizontal="right"/>
    </xf>
    <xf numFmtId="0" fontId="28" fillId="0" borderId="0" xfId="0" applyFont="1" applyAlignment="1" applyProtection="1">
      <alignment horizontal="justify" vertical="top" wrapText="1"/>
    </xf>
    <xf numFmtId="2" fontId="12" fillId="0" borderId="0" xfId="0" applyNumberFormat="1" applyFont="1" applyAlignment="1" applyProtection="1">
      <alignment horizontal="center" vertical="center" wrapText="1"/>
    </xf>
    <xf numFmtId="49" fontId="14" fillId="0" borderId="11" xfId="0" applyNumberFormat="1" applyFont="1" applyBorder="1" applyAlignment="1" applyProtection="1">
      <alignment horizontal="center" vertical="top"/>
    </xf>
    <xf numFmtId="0" fontId="14" fillId="0" borderId="9" xfId="0" applyFont="1" applyBorder="1" applyAlignment="1" applyProtection="1">
      <alignment horizontal="justify" vertical="top" wrapText="1"/>
    </xf>
    <xf numFmtId="4" fontId="14" fillId="0" borderId="9" xfId="0" applyNumberFormat="1" applyFont="1" applyBorder="1" applyAlignment="1" applyProtection="1">
      <alignment horizontal="center"/>
    </xf>
    <xf numFmtId="4" fontId="14" fillId="0" borderId="9" xfId="0" applyNumberFormat="1" applyFont="1" applyBorder="1" applyAlignment="1" applyProtection="1">
      <alignment horizontal="right"/>
    </xf>
    <xf numFmtId="4" fontId="14" fillId="0" borderId="9" xfId="0" applyNumberFormat="1" applyFont="1" applyBorder="1" applyProtection="1"/>
    <xf numFmtId="40" fontId="14" fillId="0" borderId="10" xfId="0" applyNumberFormat="1" applyFont="1" applyBorder="1" applyProtection="1"/>
    <xf numFmtId="49" fontId="14" fillId="0" borderId="0" xfId="0" applyNumberFormat="1" applyFont="1" applyAlignment="1" applyProtection="1">
      <alignment horizontal="left" vertical="top"/>
    </xf>
    <xf numFmtId="0" fontId="23" fillId="0" borderId="0" xfId="0" applyFont="1" applyAlignment="1" applyProtection="1">
      <alignment horizontal="left"/>
    </xf>
    <xf numFmtId="0" fontId="26" fillId="0" borderId="0" xfId="0" applyFont="1" applyAlignment="1" applyProtection="1">
      <alignment horizontal="justify" vertical="top" wrapText="1"/>
    </xf>
    <xf numFmtId="0" fontId="23" fillId="0" borderId="11" xfId="0" applyFont="1" applyBorder="1" applyProtection="1"/>
    <xf numFmtId="0" fontId="10" fillId="0" borderId="9" xfId="0" applyFont="1" applyBorder="1" applyAlignment="1" applyProtection="1">
      <alignment horizontal="justify" vertical="top" wrapText="1"/>
    </xf>
    <xf numFmtId="4" fontId="10" fillId="0" borderId="9" xfId="0" applyNumberFormat="1" applyFont="1" applyBorder="1" applyAlignment="1" applyProtection="1">
      <alignment horizontal="right"/>
    </xf>
    <xf numFmtId="0" fontId="23" fillId="0" borderId="9" xfId="0" applyFont="1" applyBorder="1" applyProtection="1"/>
    <xf numFmtId="166" fontId="10" fillId="0" borderId="9" xfId="0" applyNumberFormat="1" applyFont="1" applyBorder="1" applyAlignment="1" applyProtection="1">
      <alignment horizontal="right" vertical="top" wrapText="1"/>
    </xf>
    <xf numFmtId="0" fontId="12" fillId="0" borderId="0" xfId="0" quotePrefix="1" applyFont="1" applyAlignment="1" applyProtection="1">
      <alignment horizontal="justify" vertical="top" wrapText="1"/>
    </xf>
    <xf numFmtId="0" fontId="0" fillId="0" borderId="0" xfId="0" applyAlignment="1" applyProtection="1">
      <alignment horizontal="justify" vertical="top" wrapText="1"/>
    </xf>
    <xf numFmtId="0" fontId="12" fillId="0" borderId="0" xfId="0" quotePrefix="1" applyFont="1" applyAlignment="1" applyProtection="1">
      <alignment horizontal="justify" vertical="top" wrapText="1"/>
    </xf>
    <xf numFmtId="0" fontId="0" fillId="0" borderId="0" xfId="0" applyAlignment="1" applyProtection="1">
      <alignment horizontal="justify" vertical="top" wrapText="1"/>
    </xf>
    <xf numFmtId="0" fontId="14" fillId="0" borderId="0" xfId="0" quotePrefix="1" applyFont="1" applyAlignment="1" applyProtection="1">
      <alignment horizontal="justify" vertical="top" wrapText="1"/>
    </xf>
    <xf numFmtId="0" fontId="23" fillId="0" borderId="0" xfId="0" applyFont="1" applyAlignment="1" applyProtection="1">
      <alignment horizontal="justify" vertical="top" wrapText="1"/>
    </xf>
    <xf numFmtId="0" fontId="0" fillId="0" borderId="11" xfId="0" applyBorder="1" applyProtection="1"/>
    <xf numFmtId="0" fontId="14" fillId="0" borderId="9" xfId="0" applyFont="1" applyBorder="1" applyAlignment="1" applyProtection="1">
      <alignment horizontal="right"/>
    </xf>
    <xf numFmtId="4" fontId="14" fillId="0" borderId="10" xfId="0" applyNumberFormat="1" applyFont="1" applyBorder="1" applyProtection="1"/>
    <xf numFmtId="0" fontId="12" fillId="0" borderId="0" xfId="0" applyFont="1" applyAlignment="1" applyProtection="1">
      <alignment horizontal="center" vertical="top"/>
    </xf>
    <xf numFmtId="0" fontId="12" fillId="0" borderId="2" xfId="0" applyFont="1" applyBorder="1" applyAlignment="1" applyProtection="1">
      <alignment horizontal="center" vertical="top"/>
    </xf>
    <xf numFmtId="9" fontId="6" fillId="0" borderId="0" xfId="2" applyFont="1" applyProtection="1"/>
    <xf numFmtId="0" fontId="26" fillId="0" borderId="0" xfId="0" applyFont="1" applyAlignment="1" applyProtection="1">
      <alignment horizontal="right"/>
    </xf>
    <xf numFmtId="0" fontId="6" fillId="0" borderId="0" xfId="0" applyFont="1" applyAlignment="1" applyProtection="1">
      <alignment horizontal="justify"/>
    </xf>
    <xf numFmtId="0" fontId="12" fillId="0" borderId="0" xfId="0" applyFont="1" applyAlignment="1" applyProtection="1">
      <alignment horizontal="justify" wrapText="1"/>
    </xf>
    <xf numFmtId="0" fontId="6" fillId="0" borderId="2" xfId="0" applyFont="1" applyBorder="1" applyProtection="1"/>
    <xf numFmtId="0" fontId="10" fillId="0" borderId="0" xfId="0" applyFont="1" applyProtection="1"/>
    <xf numFmtId="0" fontId="2" fillId="0" borderId="0" xfId="0" applyFont="1" applyAlignment="1" applyProtection="1">
      <alignment horizontal="center"/>
    </xf>
    <xf numFmtId="0" fontId="6" fillId="0" borderId="2" xfId="0" applyFont="1" applyBorder="1" applyAlignment="1" applyProtection="1">
      <alignment horizontal="center" vertical="top"/>
    </xf>
    <xf numFmtId="9" fontId="6" fillId="0" borderId="0" xfId="2" applyFont="1" applyAlignment="1" applyProtection="1">
      <alignment horizontal="center"/>
    </xf>
    <xf numFmtId="0" fontId="6" fillId="0" borderId="4" xfId="0" applyFont="1" applyBorder="1" applyAlignment="1" applyProtection="1">
      <alignment horizontal="left"/>
    </xf>
    <xf numFmtId="0" fontId="14" fillId="0" borderId="3" xfId="0" applyFont="1" applyBorder="1" applyAlignment="1" applyProtection="1">
      <alignment horizontal="left"/>
    </xf>
    <xf numFmtId="0" fontId="2" fillId="0" borderId="0" xfId="0" applyFont="1" applyAlignment="1" applyProtection="1">
      <alignment wrapText="1"/>
    </xf>
    <xf numFmtId="0" fontId="2" fillId="0" borderId="0" xfId="0" applyFont="1" applyAlignment="1" applyProtection="1">
      <alignment horizontal="left"/>
    </xf>
    <xf numFmtId="0" fontId="20" fillId="0" borderId="2" xfId="0" applyFont="1" applyBorder="1" applyAlignment="1" applyProtection="1">
      <alignment horizontal="right"/>
    </xf>
    <xf numFmtId="4" fontId="20" fillId="0" borderId="2" xfId="0" applyNumberFormat="1" applyFont="1" applyBorder="1" applyProtection="1"/>
    <xf numFmtId="164" fontId="20" fillId="0" borderId="2" xfId="0" applyNumberFormat="1" applyFont="1" applyBorder="1" applyProtection="1"/>
    <xf numFmtId="1" fontId="12" fillId="0" borderId="0" xfId="0" applyNumberFormat="1" applyFont="1" applyAlignment="1" applyProtection="1">
      <alignment horizontal="right"/>
    </xf>
    <xf numFmtId="1" fontId="12" fillId="0" borderId="0" xfId="0" applyNumberFormat="1" applyFont="1" applyProtection="1"/>
    <xf numFmtId="39" fontId="12" fillId="0" borderId="0" xfId="0" applyNumberFormat="1" applyFont="1" applyProtection="1"/>
    <xf numFmtId="165" fontId="2" fillId="0" borderId="0" xfId="0" applyNumberFormat="1" applyFont="1" applyProtection="1"/>
    <xf numFmtId="0" fontId="12" fillId="0" borderId="0" xfId="0" applyFont="1" applyProtection="1"/>
    <xf numFmtId="4" fontId="12" fillId="0" borderId="0" xfId="0" applyNumberFormat="1" applyFont="1" applyAlignment="1" applyProtection="1">
      <alignment horizontal="center"/>
    </xf>
    <xf numFmtId="165" fontId="2" fillId="0" borderId="0" xfId="0" applyNumberFormat="1" applyFont="1" applyAlignment="1" applyProtection="1">
      <alignment horizontal="center"/>
    </xf>
    <xf numFmtId="0" fontId="14" fillId="2" borderId="5" xfId="0" applyFont="1" applyFill="1" applyBorder="1" applyAlignment="1" applyProtection="1">
      <alignment wrapText="1"/>
    </xf>
    <xf numFmtId="0" fontId="12" fillId="2" borderId="3" xfId="0" applyFont="1" applyFill="1" applyBorder="1" applyAlignment="1" applyProtection="1">
      <alignment horizontal="right"/>
    </xf>
    <xf numFmtId="4" fontId="12" fillId="2" borderId="3" xfId="0" applyNumberFormat="1" applyFont="1" applyFill="1" applyBorder="1" applyProtection="1"/>
    <xf numFmtId="39" fontId="14" fillId="2" borderId="6" xfId="0" applyNumberFormat="1" applyFont="1" applyFill="1" applyBorder="1" applyProtection="1"/>
    <xf numFmtId="0" fontId="14" fillId="0" borderId="0" xfId="0" applyFont="1" applyAlignment="1" applyProtection="1">
      <alignment wrapText="1"/>
    </xf>
    <xf numFmtId="9" fontId="14" fillId="0" borderId="0" xfId="2" applyFont="1" applyProtection="1"/>
    <xf numFmtId="39" fontId="14" fillId="0" borderId="0" xfId="0" applyNumberFormat="1" applyFont="1" applyProtection="1"/>
    <xf numFmtId="0" fontId="9" fillId="0" borderId="0" xfId="0" applyFont="1" applyAlignment="1" applyProtection="1">
      <alignment wrapText="1"/>
    </xf>
    <xf numFmtId="164" fontId="15" fillId="0" borderId="0" xfId="0" applyNumberFormat="1" applyFont="1" applyProtection="1"/>
    <xf numFmtId="0" fontId="16" fillId="0" borderId="0" xfId="0" applyFont="1" applyProtection="1"/>
    <xf numFmtId="0" fontId="10" fillId="0" borderId="0" xfId="0" applyFont="1" applyAlignment="1" applyProtection="1">
      <alignment vertical="top" wrapText="1"/>
    </xf>
    <xf numFmtId="0" fontId="10" fillId="0" borderId="0" xfId="0" applyFont="1" applyAlignment="1" applyProtection="1">
      <alignment horizontal="right"/>
    </xf>
    <xf numFmtId="4" fontId="10" fillId="0" borderId="0" xfId="0" applyNumberFormat="1" applyFont="1" applyProtection="1"/>
    <xf numFmtId="164" fontId="10" fillId="0" borderId="0" xfId="0" applyNumberFormat="1" applyFont="1" applyProtection="1"/>
  </cellXfs>
  <cellStyles count="3">
    <cellStyle name="Excel Built-in Normal" xfId="1" xr:uid="{4F12C788-8E1B-4462-9C5B-D229A4E91319}"/>
    <cellStyle name="Navadno" xfId="0" builtinId="0"/>
    <cellStyle name="Odstotek"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2AE43-5992-43A8-9F69-6059AF38C170}">
  <sheetPr codeName="List1"/>
  <dimension ref="A1:G39"/>
  <sheetViews>
    <sheetView topLeftCell="A14" zoomScale="139" zoomScaleNormal="139" workbookViewId="0">
      <selection activeCell="G23" sqref="G23"/>
    </sheetView>
  </sheetViews>
  <sheetFormatPr defaultRowHeight="12.75" x14ac:dyDescent="0.2"/>
  <cols>
    <col min="1" max="1" width="4.5" style="107" customWidth="1"/>
    <col min="2" max="2" width="33" style="62" customWidth="1"/>
    <col min="3" max="3" width="5" style="109" customWidth="1"/>
    <col min="4" max="4" width="6.75" style="88" customWidth="1"/>
    <col min="5" max="5" width="9.875" style="88" customWidth="1"/>
    <col min="6" max="6" width="9.75" style="88" customWidth="1"/>
    <col min="7" max="7" width="10.125" style="79" customWidth="1"/>
    <col min="8" max="16384" width="9" style="62"/>
  </cols>
  <sheetData>
    <row r="1" spans="1:7" ht="15.75" x14ac:dyDescent="0.25">
      <c r="A1" s="57" t="s">
        <v>0</v>
      </c>
      <c r="B1" s="58" t="s">
        <v>156</v>
      </c>
      <c r="C1" s="59"/>
      <c r="D1" s="60"/>
      <c r="E1" s="60"/>
      <c r="F1" s="60"/>
      <c r="G1" s="61"/>
    </row>
    <row r="2" spans="1:7" ht="15.75" x14ac:dyDescent="0.25">
      <c r="A2" s="63"/>
      <c r="B2" s="64"/>
      <c r="C2" s="65"/>
      <c r="D2" s="66"/>
      <c r="E2" s="66"/>
      <c r="F2" s="66"/>
      <c r="G2" s="67"/>
    </row>
    <row r="3" spans="1:7" ht="15.75" x14ac:dyDescent="0.25">
      <c r="A3" s="63"/>
      <c r="B3" s="64" t="s">
        <v>62</v>
      </c>
      <c r="C3" s="65"/>
      <c r="D3" s="66"/>
      <c r="E3" s="66"/>
      <c r="F3" s="66"/>
      <c r="G3" s="67"/>
    </row>
    <row r="4" spans="1:7" ht="48" customHeight="1" x14ac:dyDescent="0.25">
      <c r="A4" s="63"/>
      <c r="B4" s="68" t="s">
        <v>63</v>
      </c>
      <c r="C4" s="69" t="s">
        <v>59</v>
      </c>
      <c r="D4" s="69" t="s">
        <v>59</v>
      </c>
      <c r="E4" s="69" t="s">
        <v>59</v>
      </c>
      <c r="F4" s="69" t="s">
        <v>59</v>
      </c>
      <c r="G4" s="70"/>
    </row>
    <row r="5" spans="1:7" ht="31.5" customHeight="1" x14ac:dyDescent="0.25">
      <c r="A5" s="63"/>
      <c r="B5" s="68" t="s">
        <v>60</v>
      </c>
      <c r="C5" s="69" t="s">
        <v>59</v>
      </c>
      <c r="D5" s="69" t="s">
        <v>59</v>
      </c>
      <c r="E5" s="69" t="s">
        <v>59</v>
      </c>
      <c r="F5" s="69" t="s">
        <v>59</v>
      </c>
      <c r="G5" s="71"/>
    </row>
    <row r="6" spans="1:7" ht="50.25" customHeight="1" x14ac:dyDescent="0.25">
      <c r="A6" s="63"/>
      <c r="B6" s="68" t="s">
        <v>61</v>
      </c>
      <c r="C6" s="69" t="s">
        <v>59</v>
      </c>
      <c r="D6" s="69" t="s">
        <v>59</v>
      </c>
      <c r="E6" s="69" t="s">
        <v>59</v>
      </c>
      <c r="F6" s="69" t="s">
        <v>59</v>
      </c>
      <c r="G6" s="71"/>
    </row>
    <row r="7" spans="1:7" ht="15.75" x14ac:dyDescent="0.25">
      <c r="A7" s="63"/>
      <c r="B7" s="72"/>
      <c r="C7" s="70"/>
      <c r="D7" s="70"/>
      <c r="E7" s="70"/>
      <c r="F7" s="70"/>
      <c r="G7" s="70"/>
    </row>
    <row r="8" spans="1:7" x14ac:dyDescent="0.2">
      <c r="A8" s="73"/>
      <c r="B8" s="73" t="s">
        <v>58</v>
      </c>
      <c r="C8" s="59" t="s">
        <v>1</v>
      </c>
      <c r="D8" s="60" t="s">
        <v>2</v>
      </c>
      <c r="E8" s="60" t="s">
        <v>3</v>
      </c>
      <c r="F8" s="60"/>
      <c r="G8" s="74" t="s">
        <v>4</v>
      </c>
    </row>
    <row r="9" spans="1:7" x14ac:dyDescent="0.2">
      <c r="A9" s="75" t="s">
        <v>5</v>
      </c>
      <c r="B9" s="76" t="s">
        <v>199</v>
      </c>
      <c r="C9" s="65" t="s">
        <v>43</v>
      </c>
      <c r="D9" s="66">
        <v>1</v>
      </c>
      <c r="E9" s="55">
        <v>0</v>
      </c>
      <c r="F9" s="77"/>
      <c r="G9" s="77">
        <f>SUM(D9*E9)</f>
        <v>0</v>
      </c>
    </row>
    <row r="10" spans="1:7" ht="15.75" customHeight="1" x14ac:dyDescent="0.2">
      <c r="A10" s="75"/>
      <c r="B10" s="78"/>
      <c r="C10" s="65"/>
      <c r="D10" s="66"/>
      <c r="E10" s="55"/>
      <c r="F10" s="67"/>
    </row>
    <row r="11" spans="1:7" ht="25.5" x14ac:dyDescent="0.2">
      <c r="A11" s="75" t="s">
        <v>7</v>
      </c>
      <c r="B11" s="80" t="s">
        <v>8</v>
      </c>
      <c r="C11" s="65" t="s">
        <v>55</v>
      </c>
      <c r="D11" s="66">
        <v>366</v>
      </c>
      <c r="E11" s="55">
        <v>0</v>
      </c>
      <c r="F11" s="77"/>
      <c r="G11" s="77">
        <f>SUM(D11*E11)</f>
        <v>0</v>
      </c>
    </row>
    <row r="12" spans="1:7" ht="16.5" customHeight="1" x14ac:dyDescent="0.3">
      <c r="A12" s="75"/>
      <c r="B12" s="81"/>
      <c r="C12" s="65"/>
      <c r="D12" s="66"/>
      <c r="E12" s="55"/>
      <c r="F12" s="67"/>
      <c r="G12" s="67"/>
    </row>
    <row r="13" spans="1:7" ht="68.25" customHeight="1" x14ac:dyDescent="0.2">
      <c r="A13" s="75" t="s">
        <v>9</v>
      </c>
      <c r="B13" s="82" t="s">
        <v>57</v>
      </c>
      <c r="C13" s="65" t="s">
        <v>43</v>
      </c>
      <c r="D13" s="66">
        <v>1</v>
      </c>
      <c r="E13" s="55">
        <v>0</v>
      </c>
      <c r="F13" s="77"/>
      <c r="G13" s="77">
        <f>SUM(D13*E13)</f>
        <v>0</v>
      </c>
    </row>
    <row r="14" spans="1:7" ht="16.5" customHeight="1" x14ac:dyDescent="0.3">
      <c r="A14" s="75"/>
      <c r="B14" s="81"/>
      <c r="C14" s="65"/>
      <c r="D14" s="66"/>
      <c r="E14" s="55"/>
      <c r="F14" s="67"/>
      <c r="G14" s="67"/>
    </row>
    <row r="15" spans="1:7" ht="63.75" x14ac:dyDescent="0.2">
      <c r="A15" s="75" t="s">
        <v>11</v>
      </c>
      <c r="B15" s="80" t="s">
        <v>169</v>
      </c>
      <c r="C15" s="65"/>
      <c r="D15" s="66"/>
      <c r="E15" s="55"/>
      <c r="F15" s="77"/>
      <c r="G15" s="77"/>
    </row>
    <row r="16" spans="1:7" ht="25.5" x14ac:dyDescent="0.2">
      <c r="A16" s="75"/>
      <c r="B16" s="83" t="s">
        <v>340</v>
      </c>
      <c r="C16" s="84" t="s">
        <v>10</v>
      </c>
      <c r="D16" s="66">
        <v>2</v>
      </c>
      <c r="E16" s="55">
        <v>0</v>
      </c>
      <c r="F16" s="85"/>
      <c r="G16" s="77">
        <f>SUM(D16*E16)</f>
        <v>0</v>
      </c>
    </row>
    <row r="17" spans="1:7" x14ac:dyDescent="0.2">
      <c r="A17" s="75"/>
      <c r="B17" s="83" t="s">
        <v>210</v>
      </c>
      <c r="C17" s="65" t="s">
        <v>10</v>
      </c>
      <c r="D17" s="66">
        <v>2</v>
      </c>
      <c r="E17" s="55">
        <v>0</v>
      </c>
      <c r="F17" s="77"/>
      <c r="G17" s="77">
        <f>SUM(D17*E17)</f>
        <v>0</v>
      </c>
    </row>
    <row r="18" spans="1:7" ht="17.25" customHeight="1" x14ac:dyDescent="0.2">
      <c r="A18" s="75"/>
      <c r="B18" s="86"/>
      <c r="C18" s="65"/>
      <c r="D18" s="66"/>
      <c r="E18" s="55"/>
      <c r="F18" s="67"/>
      <c r="G18" s="67"/>
    </row>
    <row r="19" spans="1:7" x14ac:dyDescent="0.2">
      <c r="A19" s="75" t="s">
        <v>56</v>
      </c>
      <c r="B19" s="87" t="s">
        <v>12</v>
      </c>
      <c r="C19" s="65" t="s">
        <v>43</v>
      </c>
      <c r="D19" s="66">
        <v>1</v>
      </c>
      <c r="E19" s="55">
        <v>0</v>
      </c>
      <c r="F19" s="77"/>
      <c r="G19" s="77">
        <f>SUM(D19*E19)</f>
        <v>0</v>
      </c>
    </row>
    <row r="20" spans="1:7" x14ac:dyDescent="0.2">
      <c r="A20" s="75"/>
      <c r="B20" s="87"/>
      <c r="C20" s="65"/>
      <c r="D20" s="66"/>
      <c r="E20" s="55"/>
      <c r="F20" s="77"/>
      <c r="G20" s="77"/>
    </row>
    <row r="21" spans="1:7" x14ac:dyDescent="0.2">
      <c r="A21" s="75" t="s">
        <v>209</v>
      </c>
      <c r="B21" s="87" t="s">
        <v>211</v>
      </c>
      <c r="C21" s="65" t="s">
        <v>208</v>
      </c>
      <c r="D21" s="66">
        <v>5</v>
      </c>
      <c r="E21" s="55">
        <v>0</v>
      </c>
      <c r="G21" s="77">
        <f>D21*E21</f>
        <v>0</v>
      </c>
    </row>
    <row r="22" spans="1:7" x14ac:dyDescent="0.2">
      <c r="A22" s="89"/>
      <c r="B22" s="90"/>
      <c r="C22" s="91"/>
      <c r="D22" s="92"/>
      <c r="E22" s="66"/>
      <c r="F22" s="93"/>
      <c r="G22" s="93"/>
    </row>
    <row r="23" spans="1:7" ht="16.5" x14ac:dyDescent="0.3">
      <c r="A23" s="94"/>
      <c r="B23" s="94" t="s">
        <v>52</v>
      </c>
      <c r="C23" s="95"/>
      <c r="D23" s="96"/>
      <c r="E23" s="97"/>
      <c r="F23" s="98"/>
      <c r="G23" s="98">
        <f>SUM(G9:G21)</f>
        <v>0</v>
      </c>
    </row>
    <row r="24" spans="1:7" x14ac:dyDescent="0.2">
      <c r="A24" s="99"/>
      <c r="B24" s="90"/>
      <c r="C24" s="91"/>
      <c r="D24" s="92"/>
      <c r="E24" s="66"/>
      <c r="F24" s="66"/>
      <c r="G24" s="67"/>
    </row>
    <row r="25" spans="1:7" x14ac:dyDescent="0.2">
      <c r="A25" s="99"/>
      <c r="B25" s="87"/>
      <c r="C25" s="91"/>
      <c r="D25" s="92"/>
      <c r="E25" s="66"/>
      <c r="F25" s="66"/>
      <c r="G25" s="67"/>
    </row>
    <row r="26" spans="1:7" x14ac:dyDescent="0.2">
      <c r="A26" s="99"/>
      <c r="B26" s="100"/>
      <c r="C26" s="91"/>
      <c r="D26" s="92"/>
      <c r="E26" s="66"/>
      <c r="F26" s="66"/>
      <c r="G26" s="67"/>
    </row>
    <row r="27" spans="1:7" s="102" customFormat="1" ht="15.75" x14ac:dyDescent="0.25">
      <c r="A27" s="101"/>
      <c r="B27" s="82"/>
      <c r="C27" s="64"/>
      <c r="D27" s="64"/>
      <c r="E27" s="64"/>
      <c r="F27" s="64"/>
      <c r="G27" s="64"/>
    </row>
    <row r="28" spans="1:7" s="102" customFormat="1" ht="15.75" x14ac:dyDescent="0.25">
      <c r="A28" s="101"/>
      <c r="B28" s="82"/>
      <c r="C28" s="103"/>
      <c r="D28" s="104"/>
      <c r="E28" s="64"/>
      <c r="F28" s="64"/>
      <c r="G28" s="105"/>
    </row>
    <row r="29" spans="1:7" x14ac:dyDescent="0.2">
      <c r="A29" s="106"/>
      <c r="B29" s="82"/>
      <c r="C29" s="65"/>
      <c r="D29" s="66"/>
      <c r="E29" s="66"/>
      <c r="F29" s="66"/>
      <c r="G29" s="67" t="s">
        <v>14</v>
      </c>
    </row>
    <row r="30" spans="1:7" x14ac:dyDescent="0.2">
      <c r="A30" s="106"/>
      <c r="B30" s="82"/>
      <c r="C30" s="65"/>
      <c r="D30" s="66"/>
      <c r="E30" s="66"/>
      <c r="F30" s="66"/>
      <c r="G30" s="67" t="s">
        <v>14</v>
      </c>
    </row>
    <row r="31" spans="1:7" x14ac:dyDescent="0.2">
      <c r="A31" s="106"/>
      <c r="B31" s="82"/>
      <c r="C31" s="65"/>
      <c r="D31" s="66"/>
      <c r="E31" s="66"/>
      <c r="F31" s="66"/>
      <c r="G31" s="67"/>
    </row>
    <row r="32" spans="1:7" x14ac:dyDescent="0.2">
      <c r="A32" s="106"/>
      <c r="B32" s="82"/>
      <c r="C32" s="65"/>
      <c r="D32" s="66"/>
      <c r="E32" s="66"/>
      <c r="F32" s="66"/>
      <c r="G32" s="67"/>
    </row>
    <row r="33" spans="1:7" x14ac:dyDescent="0.2">
      <c r="A33" s="106"/>
      <c r="B33" s="82"/>
      <c r="C33" s="65"/>
      <c r="D33" s="66"/>
      <c r="E33" s="66"/>
      <c r="F33" s="66"/>
      <c r="G33" s="67"/>
    </row>
    <row r="34" spans="1:7" x14ac:dyDescent="0.2">
      <c r="B34" s="108"/>
    </row>
    <row r="35" spans="1:7" x14ac:dyDescent="0.2">
      <c r="B35" s="108"/>
    </row>
    <row r="37" spans="1:7" x14ac:dyDescent="0.2">
      <c r="B37" s="108"/>
    </row>
    <row r="39" spans="1:7" x14ac:dyDescent="0.2">
      <c r="B39" s="108"/>
    </row>
  </sheetData>
  <sheetProtection algorithmName="SHA-512" hashValue="x3qJhGA9Nj+ZFPZE922zxCH2/dc/d9VYwB5AKSBFLREY1kJ3LLR2ebBXbgWBko7BHgMoTOGtPR0AidT58vsstw==" saltValue="ZGuEAsiIa2jrj5vZpjX6PA==" spinCount="100000" sheet="1" objects="1" scenarios="1"/>
  <mergeCells count="4">
    <mergeCell ref="B5:G5"/>
    <mergeCell ref="B6:G6"/>
    <mergeCell ref="B7:G7"/>
    <mergeCell ref="B4:G4"/>
  </mergeCells>
  <pageMargins left="0.98402777777777772" right="0.19652777777777777" top="0.78680555555555554" bottom="0.78680555555555554" header="0.19652777777777777" footer="0.19652777777777777"/>
  <pageSetup paperSize="9" firstPageNumber="0" orientation="portrait" horizontalDpi="300" verticalDpi="300" r:id="rId1"/>
  <headerFooter alignWithMargins="0">
    <oddHeader>&amp;L&amp;9&amp;F&amp;R&amp;9&amp;A</oddHeader>
    <oddFooter>&amp;L&amp;9&amp;D&amp;R&amp;9&amp;P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949D5-A75F-41D1-A8EE-F58A18D928DF}">
  <sheetPr codeName="List9"/>
  <dimension ref="A1:G10"/>
  <sheetViews>
    <sheetView zoomScale="139" zoomScaleNormal="139" workbookViewId="0">
      <selection activeCell="F4" sqref="F4"/>
    </sheetView>
  </sheetViews>
  <sheetFormatPr defaultRowHeight="12.75" x14ac:dyDescent="0.2"/>
  <cols>
    <col min="1" max="1" width="4.5" style="107" customWidth="1"/>
    <col min="2" max="2" width="35.125" style="62" customWidth="1"/>
    <col min="3" max="3" width="5" style="109" customWidth="1"/>
    <col min="4" max="4" width="3" style="62" customWidth="1"/>
    <col min="5" max="5" width="7.5" style="88" customWidth="1"/>
    <col min="6" max="6" width="12.375" style="88" customWidth="1"/>
    <col min="7" max="7" width="13.875" style="79" customWidth="1"/>
    <col min="8" max="16384" width="9" style="62"/>
  </cols>
  <sheetData>
    <row r="1" spans="1:7" ht="15.75" x14ac:dyDescent="0.25">
      <c r="A1" s="57" t="s">
        <v>45</v>
      </c>
      <c r="B1" s="58" t="s">
        <v>155</v>
      </c>
      <c r="C1" s="59"/>
      <c r="D1" s="231"/>
      <c r="E1" s="60"/>
      <c r="F1" s="60"/>
      <c r="G1" s="61"/>
    </row>
    <row r="2" spans="1:7" s="233" customFormat="1" x14ac:dyDescent="0.2">
      <c r="A2" s="106"/>
      <c r="B2" s="232"/>
      <c r="C2" s="65"/>
      <c r="D2" s="100"/>
      <c r="E2" s="66"/>
      <c r="F2" s="66"/>
      <c r="G2" s="67"/>
    </row>
    <row r="3" spans="1:7" s="233" customFormat="1" ht="16.5" x14ac:dyDescent="0.3">
      <c r="A3" s="234"/>
      <c r="B3" s="124" t="s">
        <v>58</v>
      </c>
      <c r="C3" s="59" t="s">
        <v>1</v>
      </c>
      <c r="D3" s="231"/>
      <c r="E3" s="60" t="s">
        <v>2</v>
      </c>
      <c r="F3" s="60" t="s">
        <v>3</v>
      </c>
      <c r="G3" s="174" t="s">
        <v>4</v>
      </c>
    </row>
    <row r="4" spans="1:7" x14ac:dyDescent="0.2">
      <c r="A4" s="75" t="s">
        <v>180</v>
      </c>
      <c r="B4" s="87" t="s">
        <v>51</v>
      </c>
      <c r="C4" s="65" t="s">
        <v>47</v>
      </c>
      <c r="D4" s="159"/>
      <c r="E4" s="235">
        <v>0.01</v>
      </c>
      <c r="F4" s="66">
        <f>SUM('1-Pripravljalna dela'!G23+'2-Tekaška steza'!G29+'3-Košarkarsko-nogom. igrišče'!G79+'4-Poti'!G37+'5-Zunanja ur.-oprema'!G25+'6-Zunanji komun.vodi'!G31+'7-Elektroinstalacije'!F101+'8-Strojne instalacije'!G42+'9-Razna dela'!G21)</f>
        <v>0</v>
      </c>
      <c r="G4" s="77">
        <f>SUM(F4*E4)</f>
        <v>0</v>
      </c>
    </row>
    <row r="5" spans="1:7" x14ac:dyDescent="0.2">
      <c r="A5" s="234"/>
      <c r="B5" s="162"/>
      <c r="C5" s="163"/>
      <c r="D5" s="236"/>
      <c r="E5" s="164"/>
      <c r="F5" s="164"/>
      <c r="G5" s="165"/>
    </row>
    <row r="6" spans="1:7" ht="16.5" x14ac:dyDescent="0.3">
      <c r="A6" s="94"/>
      <c r="B6" s="94" t="s">
        <v>52</v>
      </c>
      <c r="C6" s="95"/>
      <c r="D6" s="237"/>
      <c r="E6" s="96"/>
      <c r="F6" s="97"/>
      <c r="G6" s="98">
        <f>SUM(G4:G5)</f>
        <v>0</v>
      </c>
    </row>
    <row r="7" spans="1:7" x14ac:dyDescent="0.2">
      <c r="E7" s="88" t="s">
        <v>14</v>
      </c>
      <c r="F7" s="88" t="s">
        <v>14</v>
      </c>
      <c r="G7" s="79" t="s">
        <v>14</v>
      </c>
    </row>
    <row r="8" spans="1:7" x14ac:dyDescent="0.2">
      <c r="F8" s="66"/>
      <c r="G8" s="79" t="s">
        <v>14</v>
      </c>
    </row>
    <row r="9" spans="1:7" x14ac:dyDescent="0.2">
      <c r="B9" s="238"/>
      <c r="D9" s="239"/>
      <c r="G9" s="79" t="s">
        <v>14</v>
      </c>
    </row>
    <row r="10" spans="1:7" x14ac:dyDescent="0.2">
      <c r="G10" s="79" t="s">
        <v>14</v>
      </c>
    </row>
  </sheetData>
  <sheetProtection algorithmName="SHA-512" hashValue="Rive+YnURCJu6OjaZYbGyN73t0a+hwnRVYRXp6VpnPWVg6xlza1hehDeyTR/PTIhWnAdV19pEe002Jj8uaBDEw==" saltValue="Y40ceDWxiz4UWW3ZoHRs2A==" spinCount="100000" sheet="1"/>
  <pageMargins left="0.98402777777777772" right="0.19652777777777777" top="0.78680555555555554" bottom="0.78611111111111109" header="0.19652777777777777" footer="0.19652777777777777"/>
  <pageSetup paperSize="9" firstPageNumber="0" orientation="portrait" horizontalDpi="300" verticalDpi="300" r:id="rId1"/>
  <headerFooter alignWithMargins="0">
    <oddHeader>&amp;L&amp;9&amp;F&amp;R&amp;9&amp;A</oddHeader>
    <oddFooter>&amp;L&amp;9&amp;D&amp;R&amp;9&amp;P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0E688-A966-450E-BBED-07C193D56B0A}">
  <sheetPr codeName="List14"/>
  <dimension ref="A1:H24"/>
  <sheetViews>
    <sheetView tabSelected="1" zoomScale="139" zoomScaleNormal="139" workbookViewId="0">
      <selection activeCell="J10" sqref="J10"/>
    </sheetView>
  </sheetViews>
  <sheetFormatPr defaultRowHeight="12.75" x14ac:dyDescent="0.2"/>
  <cols>
    <col min="1" max="1" width="4.5" style="107" customWidth="1"/>
    <col min="2" max="2" width="35.125" style="62" customWidth="1"/>
    <col min="3" max="3" width="5" style="109" customWidth="1"/>
    <col min="4" max="4" width="6.75" style="88" customWidth="1"/>
    <col min="5" max="5" width="6.375" style="88" customWidth="1"/>
    <col min="6" max="6" width="19.75" style="79" customWidth="1"/>
    <col min="7" max="16384" width="9" style="62"/>
  </cols>
  <sheetData>
    <row r="1" spans="1:8" ht="15.75" x14ac:dyDescent="0.25">
      <c r="A1" s="58" t="s">
        <v>181</v>
      </c>
      <c r="B1" s="58" t="s">
        <v>157</v>
      </c>
      <c r="C1" s="240"/>
      <c r="D1" s="241"/>
      <c r="E1" s="241"/>
      <c r="F1" s="242"/>
    </row>
    <row r="2" spans="1:8" ht="15.75" customHeight="1" x14ac:dyDescent="0.2">
      <c r="A2" s="106"/>
      <c r="B2" s="232"/>
      <c r="C2" s="65"/>
      <c r="D2" s="66"/>
      <c r="E2" s="66"/>
      <c r="F2" s="67"/>
    </row>
    <row r="3" spans="1:8" ht="16.5" x14ac:dyDescent="0.3">
      <c r="A3" s="243" t="s">
        <v>0</v>
      </c>
      <c r="B3" s="244" t="s">
        <v>156</v>
      </c>
      <c r="C3" s="118"/>
      <c r="D3" s="119"/>
      <c r="E3" s="119"/>
      <c r="F3" s="245">
        <f>SUM('1-Pripravljalna dela'!G23)</f>
        <v>0</v>
      </c>
      <c r="H3" s="246"/>
    </row>
    <row r="4" spans="1:8" ht="16.5" x14ac:dyDescent="0.3">
      <c r="A4" s="243" t="s">
        <v>15</v>
      </c>
      <c r="B4" s="247" t="s">
        <v>67</v>
      </c>
      <c r="C4" s="118"/>
      <c r="D4" s="119"/>
      <c r="E4" s="119"/>
      <c r="F4" s="245">
        <f>SUM('2-Tekaška steza'!G29)</f>
        <v>0</v>
      </c>
      <c r="H4" s="246"/>
    </row>
    <row r="5" spans="1:8" ht="16.5" x14ac:dyDescent="0.3">
      <c r="A5" s="243" t="s">
        <v>22</v>
      </c>
      <c r="B5" s="247" t="s">
        <v>82</v>
      </c>
      <c r="C5" s="118"/>
      <c r="D5" s="119"/>
      <c r="E5" s="119"/>
      <c r="F5" s="245">
        <f>SUM('3-Košarkarsko-nogom. igrišče'!G79)</f>
        <v>0</v>
      </c>
      <c r="H5" s="246"/>
    </row>
    <row r="6" spans="1:8" s="233" customFormat="1" ht="16.5" x14ac:dyDescent="0.3">
      <c r="A6" s="243" t="s">
        <v>32</v>
      </c>
      <c r="B6" s="247" t="s">
        <v>126</v>
      </c>
      <c r="C6" s="118"/>
      <c r="D6" s="248"/>
      <c r="E6" s="248"/>
      <c r="F6" s="245">
        <f>SUM('4-Poti'!G37)</f>
        <v>0</v>
      </c>
      <c r="H6" s="249"/>
    </row>
    <row r="7" spans="1:8" ht="16.5" x14ac:dyDescent="0.3">
      <c r="A7" s="243" t="s">
        <v>37</v>
      </c>
      <c r="B7" s="247" t="s">
        <v>142</v>
      </c>
      <c r="C7" s="118"/>
      <c r="D7" s="119"/>
      <c r="E7" s="119"/>
      <c r="F7" s="245">
        <f>SUM('5-Zunanja ur.-oprema'!G25)</f>
        <v>0</v>
      </c>
      <c r="H7" s="246"/>
    </row>
    <row r="8" spans="1:8" ht="16.5" x14ac:dyDescent="0.3">
      <c r="A8" s="243" t="s">
        <v>42</v>
      </c>
      <c r="B8" s="247" t="s">
        <v>158</v>
      </c>
      <c r="C8" s="118"/>
      <c r="D8" s="119"/>
      <c r="E8" s="119"/>
      <c r="F8" s="245">
        <f>SUM('6-Zunanji komun.vodi'!G31)</f>
        <v>0</v>
      </c>
      <c r="H8" s="246"/>
    </row>
    <row r="9" spans="1:8" ht="16.5" x14ac:dyDescent="0.3">
      <c r="A9" s="243" t="s">
        <v>44</v>
      </c>
      <c r="B9" s="247" t="s">
        <v>317</v>
      </c>
      <c r="C9" s="118"/>
      <c r="D9" s="119"/>
      <c r="E9" s="119"/>
      <c r="F9" s="245">
        <f>SUM('7-Elektroinstalacije'!F101)</f>
        <v>0</v>
      </c>
      <c r="H9" s="246"/>
    </row>
    <row r="10" spans="1:8" ht="16.5" x14ac:dyDescent="0.3">
      <c r="A10" s="243" t="s">
        <v>45</v>
      </c>
      <c r="B10" s="247" t="s">
        <v>315</v>
      </c>
      <c r="C10" s="118"/>
      <c r="D10" s="119"/>
      <c r="E10" s="119"/>
      <c r="F10" s="245">
        <f>SUM('8-Strojne instalacije'!G42)</f>
        <v>0</v>
      </c>
      <c r="H10" s="246"/>
    </row>
    <row r="11" spans="1:8" ht="16.5" x14ac:dyDescent="0.3">
      <c r="A11" s="243" t="s">
        <v>181</v>
      </c>
      <c r="B11" s="247" t="s">
        <v>154</v>
      </c>
      <c r="C11" s="118"/>
      <c r="D11" s="119"/>
      <c r="E11" s="119"/>
      <c r="F11" s="245">
        <f>SUM('9-Razna dela'!G21)</f>
        <v>0</v>
      </c>
      <c r="H11" s="246"/>
    </row>
    <row r="12" spans="1:8" ht="16.5" x14ac:dyDescent="0.3">
      <c r="A12" s="243" t="s">
        <v>287</v>
      </c>
      <c r="B12" s="247" t="s">
        <v>155</v>
      </c>
      <c r="C12" s="118"/>
      <c r="D12" s="119"/>
      <c r="E12" s="119"/>
      <c r="F12" s="245">
        <f>SUM('10-Nepredvidena dela'!G6)</f>
        <v>0</v>
      </c>
      <c r="H12" s="246"/>
    </row>
    <row r="13" spans="1:8" ht="16.5" x14ac:dyDescent="0.3">
      <c r="A13" s="250"/>
      <c r="B13" s="250" t="s">
        <v>52</v>
      </c>
      <c r="C13" s="251"/>
      <c r="D13" s="252"/>
      <c r="E13" s="252"/>
      <c r="F13" s="253">
        <f>SUM(F3:F12)</f>
        <v>0</v>
      </c>
      <c r="H13" s="246"/>
    </row>
    <row r="14" spans="1:8" ht="16.5" x14ac:dyDescent="0.3">
      <c r="A14" s="225"/>
      <c r="B14" s="254"/>
      <c r="C14" s="118"/>
      <c r="D14" s="119"/>
      <c r="E14" s="119"/>
      <c r="F14" s="245"/>
      <c r="H14" s="246"/>
    </row>
    <row r="15" spans="1:8" ht="16.5" x14ac:dyDescent="0.3">
      <c r="A15" s="225"/>
      <c r="B15" s="254" t="s">
        <v>64</v>
      </c>
      <c r="C15" s="118"/>
      <c r="D15" s="255">
        <v>0.22</v>
      </c>
      <c r="E15" s="119"/>
      <c r="F15" s="256">
        <f>SUM(F13*D15)</f>
        <v>0</v>
      </c>
      <c r="H15" s="246"/>
    </row>
    <row r="16" spans="1:8" ht="16.5" x14ac:dyDescent="0.3">
      <c r="A16" s="225"/>
      <c r="B16" s="254"/>
      <c r="C16" s="118"/>
      <c r="D16" s="119"/>
      <c r="E16" s="119"/>
      <c r="F16" s="245"/>
      <c r="H16" s="246"/>
    </row>
    <row r="17" spans="1:8" ht="16.5" x14ac:dyDescent="0.3">
      <c r="A17" s="250"/>
      <c r="B17" s="250" t="s">
        <v>53</v>
      </c>
      <c r="C17" s="251"/>
      <c r="D17" s="252"/>
      <c r="E17" s="252"/>
      <c r="F17" s="253">
        <f>SUM(F13+F15)</f>
        <v>0</v>
      </c>
      <c r="H17" s="246"/>
    </row>
    <row r="18" spans="1:8" ht="18" x14ac:dyDescent="0.25">
      <c r="A18" s="106"/>
      <c r="B18" s="257"/>
      <c r="C18" s="65"/>
      <c r="D18" s="66"/>
      <c r="E18" s="66"/>
      <c r="F18" s="258"/>
    </row>
    <row r="19" spans="1:8" ht="18" x14ac:dyDescent="0.25">
      <c r="A19" s="106"/>
      <c r="B19" s="257"/>
      <c r="C19" s="65"/>
      <c r="D19" s="66"/>
      <c r="E19" s="66"/>
      <c r="F19" s="258"/>
    </row>
    <row r="20" spans="1:8" x14ac:dyDescent="0.2">
      <c r="A20" s="106"/>
      <c r="B20" s="259" t="s">
        <v>21</v>
      </c>
      <c r="C20" s="65"/>
      <c r="D20" s="66"/>
      <c r="E20" s="66"/>
      <c r="F20" s="67"/>
    </row>
    <row r="21" spans="1:8" ht="15.75" customHeight="1" x14ac:dyDescent="0.2">
      <c r="A21" s="106" t="s">
        <v>46</v>
      </c>
      <c r="B21" s="232" t="s">
        <v>54</v>
      </c>
      <c r="C21" s="65"/>
      <c r="D21" s="66"/>
      <c r="E21" s="66"/>
      <c r="F21" s="67"/>
    </row>
    <row r="22" spans="1:8" ht="12.75" customHeight="1" x14ac:dyDescent="0.2">
      <c r="A22" s="106" t="s">
        <v>46</v>
      </c>
      <c r="B22" s="260" t="s">
        <v>65</v>
      </c>
      <c r="C22" s="260"/>
      <c r="D22" s="260"/>
      <c r="E22" s="260"/>
      <c r="F22" s="260"/>
    </row>
    <row r="23" spans="1:8" x14ac:dyDescent="0.2">
      <c r="A23" s="106" t="s">
        <v>46</v>
      </c>
      <c r="B23" s="232" t="s">
        <v>66</v>
      </c>
      <c r="C23" s="261"/>
      <c r="D23" s="262"/>
      <c r="E23" s="262"/>
      <c r="F23" s="263"/>
    </row>
    <row r="24" spans="1:8" x14ac:dyDescent="0.2">
      <c r="A24" s="106"/>
      <c r="B24" s="100"/>
      <c r="C24" s="65"/>
      <c r="D24" s="66"/>
      <c r="E24" s="66"/>
      <c r="F24" s="67"/>
    </row>
  </sheetData>
  <sheetProtection algorithmName="SHA-512" hashValue="WPGbSyslxzN4O0L9k5au0qIwm+O33sf0hsiKT9E5LO+tnlYkcjtRaz0aCce0nXqep+KJko5iqeRvJyxTIDBDeQ==" saltValue="bvkGxRLjO1HUgPmTiXOp2g==" spinCount="100000" sheet="1"/>
  <mergeCells count="1">
    <mergeCell ref="B22:F22"/>
  </mergeCells>
  <pageMargins left="0.98402777777777772" right="0.19652777777777777" top="0.78680555555555554" bottom="0.78611111111111109" header="0.19652777777777777" footer="0.19652777777777777"/>
  <pageSetup paperSize="9" firstPageNumber="0" orientation="portrait" horizontalDpi="300" verticalDpi="300" r:id="rId1"/>
  <headerFooter alignWithMargins="0">
    <oddHeader>&amp;L&amp;9&amp;F&amp;R&amp;9&amp;A</oddHeader>
    <oddFooter>&amp;L&amp;9&amp;D&amp;R&amp;9&amp;P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25641-2A5B-4AB9-A873-7C045FEF02EE}">
  <sheetPr codeName="List3"/>
  <dimension ref="A1:H31"/>
  <sheetViews>
    <sheetView topLeftCell="A19" zoomScale="139" zoomScaleNormal="139" workbookViewId="0">
      <selection activeCell="I14" sqref="I14"/>
    </sheetView>
  </sheetViews>
  <sheetFormatPr defaultRowHeight="12.75" x14ac:dyDescent="0.2"/>
  <cols>
    <col min="1" max="1" width="3.75" style="107" customWidth="1"/>
    <col min="2" max="2" width="35.625" style="62" customWidth="1"/>
    <col min="3" max="3" width="3.625" style="109" customWidth="1"/>
    <col min="4" max="4" width="5.375" style="88" customWidth="1"/>
    <col min="5" max="5" width="6.375" style="88" customWidth="1"/>
    <col min="6" max="6" width="8.75" style="88" customWidth="1"/>
    <col min="7" max="7" width="8.5" style="79" customWidth="1"/>
    <col min="8" max="8" width="3.875" style="62" customWidth="1"/>
    <col min="9" max="16384" width="9" style="62"/>
  </cols>
  <sheetData>
    <row r="1" spans="1:8" ht="16.5" x14ac:dyDescent="0.3">
      <c r="A1" s="113" t="s">
        <v>15</v>
      </c>
      <c r="B1" s="114" t="s">
        <v>67</v>
      </c>
      <c r="C1" s="115" t="s">
        <v>59</v>
      </c>
      <c r="D1" s="115" t="s">
        <v>59</v>
      </c>
      <c r="E1" s="115" t="s">
        <v>59</v>
      </c>
      <c r="F1" s="115"/>
      <c r="G1" s="116"/>
    </row>
    <row r="2" spans="1:8" ht="16.5" x14ac:dyDescent="0.3">
      <c r="A2" s="117"/>
      <c r="B2" s="117"/>
      <c r="C2" s="118"/>
      <c r="D2" s="119"/>
      <c r="E2" s="119"/>
      <c r="F2" s="119"/>
      <c r="G2" s="116"/>
    </row>
    <row r="3" spans="1:8" ht="12.75" customHeight="1" x14ac:dyDescent="0.3">
      <c r="A3" s="117" t="s">
        <v>16</v>
      </c>
      <c r="B3" s="117"/>
      <c r="C3" s="117"/>
      <c r="D3" s="117"/>
      <c r="E3" s="117"/>
      <c r="F3" s="117"/>
      <c r="G3" s="117"/>
    </row>
    <row r="4" spans="1:8" ht="17.25" customHeight="1" x14ac:dyDescent="0.3">
      <c r="A4" s="117"/>
      <c r="B4" s="68" t="s">
        <v>70</v>
      </c>
      <c r="C4" s="69" t="s">
        <v>59</v>
      </c>
      <c r="D4" s="69" t="s">
        <v>59</v>
      </c>
      <c r="E4" s="69" t="s">
        <v>59</v>
      </c>
      <c r="F4" s="69"/>
      <c r="G4" s="117"/>
    </row>
    <row r="5" spans="1:8" ht="51" customHeight="1" x14ac:dyDescent="0.3">
      <c r="A5" s="117"/>
      <c r="B5" s="68" t="s">
        <v>68</v>
      </c>
      <c r="C5" s="70"/>
      <c r="D5" s="70"/>
      <c r="E5" s="70"/>
      <c r="F5" s="70"/>
      <c r="G5" s="117"/>
    </row>
    <row r="6" spans="1:8" ht="16.5" customHeight="1" x14ac:dyDescent="0.3">
      <c r="A6" s="117"/>
      <c r="B6" s="68" t="s">
        <v>69</v>
      </c>
      <c r="C6" s="70"/>
      <c r="D6" s="70"/>
      <c r="E6" s="70"/>
      <c r="F6" s="70"/>
      <c r="G6" s="117"/>
    </row>
    <row r="7" spans="1:8" ht="19.5" customHeight="1" x14ac:dyDescent="0.3">
      <c r="A7" s="117"/>
      <c r="B7" s="68" t="s">
        <v>122</v>
      </c>
      <c r="C7" s="120"/>
      <c r="D7" s="120"/>
      <c r="E7" s="120"/>
      <c r="F7" s="120"/>
      <c r="G7" s="120"/>
      <c r="H7" s="121"/>
    </row>
    <row r="8" spans="1:8" ht="12.75" customHeight="1" x14ac:dyDescent="0.3">
      <c r="A8" s="117"/>
      <c r="B8" s="122"/>
      <c r="C8" s="123"/>
      <c r="D8" s="123"/>
      <c r="E8" s="123"/>
      <c r="F8" s="123"/>
      <c r="G8" s="123"/>
      <c r="H8" s="121"/>
    </row>
    <row r="9" spans="1:8" ht="16.5" x14ac:dyDescent="0.3">
      <c r="A9" s="124"/>
      <c r="B9" s="124" t="s">
        <v>58</v>
      </c>
      <c r="C9" s="125" t="s">
        <v>1</v>
      </c>
      <c r="D9" s="126" t="s">
        <v>2</v>
      </c>
      <c r="E9" s="126" t="s">
        <v>3</v>
      </c>
      <c r="F9" s="126"/>
      <c r="G9" s="127" t="s">
        <v>4</v>
      </c>
      <c r="H9" s="121"/>
    </row>
    <row r="10" spans="1:8" ht="76.900000000000006" customHeight="1" x14ac:dyDescent="0.2">
      <c r="A10" s="106" t="s">
        <v>17</v>
      </c>
      <c r="B10" s="82" t="s">
        <v>190</v>
      </c>
      <c r="C10" s="82" t="s">
        <v>59</v>
      </c>
      <c r="D10" s="82" t="s">
        <v>59</v>
      </c>
      <c r="E10" s="24"/>
      <c r="F10" s="128"/>
      <c r="G10" s="128"/>
      <c r="H10" s="121"/>
    </row>
    <row r="11" spans="1:8" ht="15" x14ac:dyDescent="0.2">
      <c r="A11" s="129" t="s">
        <v>72</v>
      </c>
      <c r="B11" s="130" t="s">
        <v>198</v>
      </c>
      <c r="C11" s="130" t="s">
        <v>81</v>
      </c>
      <c r="D11" s="131">
        <v>312.7</v>
      </c>
      <c r="E11" s="55">
        <v>0</v>
      </c>
      <c r="F11" s="132"/>
      <c r="G11" s="77">
        <f>SUM(D11*E11)</f>
        <v>0</v>
      </c>
      <c r="H11" s="133"/>
    </row>
    <row r="12" spans="1:8" ht="16.5" x14ac:dyDescent="0.3">
      <c r="A12" s="129" t="s">
        <v>72</v>
      </c>
      <c r="B12" s="82" t="s">
        <v>191</v>
      </c>
      <c r="C12" s="87" t="s">
        <v>79</v>
      </c>
      <c r="D12" s="134">
        <f>SUM(312.7*0.6)</f>
        <v>187.61999999999998</v>
      </c>
      <c r="E12" s="55">
        <v>0</v>
      </c>
      <c r="F12" s="132"/>
      <c r="G12" s="77">
        <f>SUM(D12*E12)</f>
        <v>0</v>
      </c>
      <c r="H12" s="133"/>
    </row>
    <row r="13" spans="1:8" x14ac:dyDescent="0.2">
      <c r="A13" s="129"/>
      <c r="B13" s="130"/>
      <c r="C13" s="130"/>
      <c r="D13" s="131"/>
      <c r="E13" s="55"/>
      <c r="F13" s="132"/>
      <c r="G13" s="77"/>
      <c r="H13" s="133"/>
    </row>
    <row r="14" spans="1:8" ht="65.25" customHeight="1" x14ac:dyDescent="0.2">
      <c r="A14" s="106" t="s">
        <v>18</v>
      </c>
      <c r="B14" s="82" t="s">
        <v>80</v>
      </c>
      <c r="C14" s="82" t="s">
        <v>59</v>
      </c>
      <c r="D14" s="135" t="s">
        <v>59</v>
      </c>
      <c r="E14" s="24"/>
      <c r="F14" s="132"/>
      <c r="G14" s="128"/>
      <c r="H14" s="121"/>
    </row>
    <row r="15" spans="1:8" ht="15.75" customHeight="1" x14ac:dyDescent="0.2">
      <c r="A15" s="129" t="s">
        <v>72</v>
      </c>
      <c r="B15" s="130" t="s">
        <v>73</v>
      </c>
      <c r="C15" s="130" t="s">
        <v>81</v>
      </c>
      <c r="D15" s="131">
        <v>312.7</v>
      </c>
      <c r="E15" s="55">
        <v>0</v>
      </c>
      <c r="F15" s="132"/>
      <c r="G15" s="77">
        <f>SUM(D15*E15)</f>
        <v>0</v>
      </c>
      <c r="H15" s="121"/>
    </row>
    <row r="16" spans="1:8" ht="15.75" customHeight="1" x14ac:dyDescent="0.2">
      <c r="A16" s="129" t="s">
        <v>72</v>
      </c>
      <c r="B16" s="130" t="s">
        <v>326</v>
      </c>
      <c r="C16" s="130" t="s">
        <v>79</v>
      </c>
      <c r="D16" s="131">
        <v>62.54</v>
      </c>
      <c r="E16" s="55">
        <v>0</v>
      </c>
      <c r="F16" s="132"/>
      <c r="G16" s="77">
        <f>SUM(D16*E16)</f>
        <v>0</v>
      </c>
      <c r="H16" s="121"/>
    </row>
    <row r="17" spans="1:8" ht="15.75" customHeight="1" x14ac:dyDescent="0.2">
      <c r="A17" s="129" t="s">
        <v>72</v>
      </c>
      <c r="B17" s="130" t="s">
        <v>325</v>
      </c>
      <c r="C17" s="130" t="s">
        <v>79</v>
      </c>
      <c r="D17" s="131">
        <v>93.81</v>
      </c>
      <c r="E17" s="55">
        <v>0</v>
      </c>
      <c r="F17" s="132"/>
      <c r="G17" s="77">
        <f>SUM(D17*E17)</f>
        <v>0</v>
      </c>
      <c r="H17" s="121"/>
    </row>
    <row r="18" spans="1:8" ht="15.75" customHeight="1" x14ac:dyDescent="0.2">
      <c r="A18" s="129"/>
      <c r="B18" s="130"/>
      <c r="C18" s="130"/>
      <c r="D18" s="131"/>
      <c r="E18" s="55"/>
      <c r="F18" s="66"/>
      <c r="G18" s="77"/>
      <c r="H18" s="121"/>
    </row>
    <row r="19" spans="1:8" ht="38.25" x14ac:dyDescent="0.2">
      <c r="A19" s="106" t="s">
        <v>71</v>
      </c>
      <c r="B19" s="82" t="s">
        <v>321</v>
      </c>
      <c r="C19" s="130" t="s">
        <v>59</v>
      </c>
      <c r="D19" s="131" t="s">
        <v>59</v>
      </c>
      <c r="E19" s="55"/>
      <c r="F19" s="66"/>
      <c r="G19" s="77"/>
      <c r="H19" s="121"/>
    </row>
    <row r="20" spans="1:8" ht="15" x14ac:dyDescent="0.2">
      <c r="A20" s="129" t="s">
        <v>72</v>
      </c>
      <c r="B20" s="130" t="s">
        <v>327</v>
      </c>
      <c r="C20" s="130" t="s">
        <v>81</v>
      </c>
      <c r="D20" s="131">
        <v>312.7</v>
      </c>
      <c r="E20" s="55">
        <v>0</v>
      </c>
      <c r="F20" s="132"/>
      <c r="G20" s="77">
        <f>SUM(D20*E20)</f>
        <v>0</v>
      </c>
    </row>
    <row r="21" spans="1:8" ht="15" x14ac:dyDescent="0.2">
      <c r="A21" s="129" t="s">
        <v>72</v>
      </c>
      <c r="B21" s="130" t="s">
        <v>328</v>
      </c>
      <c r="C21" s="130" t="s">
        <v>81</v>
      </c>
      <c r="D21" s="131">
        <v>312.7</v>
      </c>
      <c r="E21" s="55">
        <v>0</v>
      </c>
      <c r="F21" s="66"/>
      <c r="G21" s="77">
        <f>SUM(D21*E21)</f>
        <v>0</v>
      </c>
    </row>
    <row r="22" spans="1:8" x14ac:dyDescent="0.2">
      <c r="A22" s="129"/>
      <c r="B22" s="130"/>
      <c r="C22" s="130"/>
      <c r="D22" s="131"/>
      <c r="E22" s="55"/>
      <c r="F22" s="66"/>
      <c r="G22" s="77"/>
    </row>
    <row r="23" spans="1:8" ht="51" x14ac:dyDescent="0.2">
      <c r="A23" s="106" t="s">
        <v>19</v>
      </c>
      <c r="B23" s="82" t="s">
        <v>75</v>
      </c>
      <c r="C23" s="82" t="s">
        <v>59</v>
      </c>
      <c r="D23" s="82" t="s">
        <v>59</v>
      </c>
      <c r="E23" s="55"/>
      <c r="F23" s="66"/>
      <c r="G23" s="77"/>
    </row>
    <row r="24" spans="1:8" ht="15" x14ac:dyDescent="0.2">
      <c r="A24" s="129" t="s">
        <v>72</v>
      </c>
      <c r="B24" s="130" t="s">
        <v>76</v>
      </c>
      <c r="C24" s="130" t="s">
        <v>81</v>
      </c>
      <c r="D24" s="131">
        <v>312.7</v>
      </c>
      <c r="E24" s="55">
        <v>0</v>
      </c>
      <c r="F24" s="66"/>
      <c r="G24" s="77">
        <f>SUM(D24*E24)</f>
        <v>0</v>
      </c>
      <c r="H24" s="77"/>
    </row>
    <row r="25" spans="1:8" x14ac:dyDescent="0.2">
      <c r="A25" s="129"/>
      <c r="B25" s="130"/>
      <c r="C25" s="130"/>
      <c r="D25" s="131"/>
      <c r="E25" s="55"/>
      <c r="F25" s="66"/>
      <c r="G25" s="77"/>
    </row>
    <row r="26" spans="1:8" ht="65.650000000000006" customHeight="1" x14ac:dyDescent="0.2">
      <c r="A26" s="106" t="s">
        <v>20</v>
      </c>
      <c r="B26" s="82" t="s">
        <v>77</v>
      </c>
      <c r="C26" s="130" t="s">
        <v>59</v>
      </c>
      <c r="D26" s="131" t="s">
        <v>59</v>
      </c>
      <c r="E26" s="55"/>
      <c r="F26" s="66"/>
      <c r="G26" s="77"/>
    </row>
    <row r="27" spans="1:8" x14ac:dyDescent="0.2">
      <c r="A27" s="129" t="s">
        <v>72</v>
      </c>
      <c r="B27" s="130" t="s">
        <v>78</v>
      </c>
      <c r="C27" s="130" t="s">
        <v>43</v>
      </c>
      <c r="D27" s="131">
        <v>1</v>
      </c>
      <c r="E27" s="55">
        <v>0</v>
      </c>
      <c r="F27" s="132"/>
      <c r="G27" s="77">
        <f>SUM(D27*E27)</f>
        <v>0</v>
      </c>
    </row>
    <row r="28" spans="1:8" x14ac:dyDescent="0.2">
      <c r="A28" s="136"/>
      <c r="B28" s="137"/>
      <c r="C28" s="65"/>
      <c r="D28" s="66"/>
      <c r="E28" s="66"/>
      <c r="F28" s="66"/>
      <c r="G28" s="67"/>
    </row>
    <row r="29" spans="1:8" ht="16.5" x14ac:dyDescent="0.3">
      <c r="A29" s="138"/>
      <c r="B29" s="138" t="s">
        <v>329</v>
      </c>
      <c r="C29" s="95"/>
      <c r="D29" s="96"/>
      <c r="E29" s="97"/>
      <c r="F29" s="97"/>
      <c r="G29" s="139">
        <f>SUM(G11:G28)</f>
        <v>0</v>
      </c>
    </row>
    <row r="30" spans="1:8" x14ac:dyDescent="0.2">
      <c r="A30" s="106"/>
      <c r="B30" s="100"/>
      <c r="C30" s="65"/>
      <c r="D30" s="66"/>
      <c r="E30" s="66"/>
      <c r="F30" s="66"/>
      <c r="G30" s="67"/>
    </row>
    <row r="31" spans="1:8" ht="14.25" x14ac:dyDescent="0.2">
      <c r="B31" s="140"/>
    </row>
  </sheetData>
  <sheetProtection algorithmName="SHA-512" hashValue="2agZfa6erF16XZj4q3IrSRc+CMjKCdWwpYbWE4WBD807rQATvuCV1UhfP57JWU6tKBRgFnZUNTKigSUFhj1uBA==" saltValue="/1lfZ/YRvSizMF63NAVJ8A==" spinCount="100000" sheet="1" objects="1" scenarios="1"/>
  <mergeCells count="5">
    <mergeCell ref="B1:F1"/>
    <mergeCell ref="B4:F4"/>
    <mergeCell ref="B5:F5"/>
    <mergeCell ref="B6:F6"/>
    <mergeCell ref="B7:G7"/>
  </mergeCells>
  <pageMargins left="0.78740157480314965" right="0.19685039370078741" top="0.78740157480314965" bottom="0.78740157480314965" header="0.19685039370078741" footer="0.19685039370078741"/>
  <pageSetup paperSize="9" firstPageNumber="0" orientation="portrait" horizontalDpi="300" verticalDpi="300" r:id="rId1"/>
  <headerFooter alignWithMargins="0">
    <oddHeader>&amp;L&amp;9&amp;F&amp;R&amp;9&amp;A</oddHeader>
    <oddFooter>&amp;L&amp;9&amp;D&amp;R&amp;9&amp;P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E2C56-FDCC-4751-A2A6-54F1B0EC5744}">
  <sheetPr codeName="List4"/>
  <dimension ref="A1:K90"/>
  <sheetViews>
    <sheetView topLeftCell="A21" zoomScale="139" zoomScaleNormal="139" workbookViewId="0">
      <selection activeCell="G21" sqref="G21:G78"/>
    </sheetView>
  </sheetViews>
  <sheetFormatPr defaultRowHeight="12.75" x14ac:dyDescent="0.2"/>
  <cols>
    <col min="1" max="1" width="3.75" style="107" customWidth="1"/>
    <col min="2" max="2" width="35.5" style="62" customWidth="1"/>
    <col min="3" max="3" width="3.875" style="109" customWidth="1"/>
    <col min="4" max="4" width="6" style="88" customWidth="1"/>
    <col min="5" max="5" width="9.5" style="88" customWidth="1"/>
    <col min="6" max="6" width="8.875" style="88" customWidth="1"/>
    <col min="7" max="7" width="8.625" style="79" customWidth="1"/>
    <col min="8" max="10" width="9" style="62"/>
    <col min="11" max="11" width="18.125" style="62" customWidth="1"/>
    <col min="12" max="16384" width="9" style="62"/>
  </cols>
  <sheetData>
    <row r="1" spans="1:7" ht="15.75" x14ac:dyDescent="0.25">
      <c r="A1" s="143" t="s">
        <v>22</v>
      </c>
      <c r="B1" s="144" t="s">
        <v>82</v>
      </c>
      <c r="C1" s="145" t="s">
        <v>59</v>
      </c>
      <c r="D1" s="145" t="s">
        <v>59</v>
      </c>
      <c r="E1" s="145" t="s">
        <v>59</v>
      </c>
      <c r="F1" s="145"/>
      <c r="G1" s="145" t="s">
        <v>59</v>
      </c>
    </row>
    <row r="2" spans="1:7" ht="16.5" x14ac:dyDescent="0.3">
      <c r="A2" s="117"/>
      <c r="B2" s="117"/>
      <c r="C2" s="118"/>
      <c r="D2" s="119"/>
      <c r="E2" s="119"/>
      <c r="F2" s="119"/>
      <c r="G2" s="116"/>
    </row>
    <row r="3" spans="1:7" ht="17.25" customHeight="1" x14ac:dyDescent="0.2">
      <c r="B3" s="146" t="s">
        <v>16</v>
      </c>
      <c r="C3" s="147"/>
      <c r="D3" s="147"/>
      <c r="E3" s="147"/>
      <c r="F3" s="147"/>
      <c r="G3" s="147"/>
    </row>
    <row r="4" spans="1:7" ht="19.5" customHeight="1" x14ac:dyDescent="0.2">
      <c r="B4" s="68" t="s">
        <v>115</v>
      </c>
      <c r="C4" s="70"/>
      <c r="D4" s="70"/>
      <c r="E4" s="70"/>
      <c r="F4" s="70"/>
      <c r="G4" s="70"/>
    </row>
    <row r="5" spans="1:7" ht="35.25" customHeight="1" x14ac:dyDescent="0.2">
      <c r="B5" s="68" t="s">
        <v>121</v>
      </c>
      <c r="C5" s="70"/>
      <c r="D5" s="70"/>
      <c r="E5" s="70"/>
      <c r="F5" s="70"/>
      <c r="G5" s="70"/>
    </row>
    <row r="6" spans="1:7" ht="19.5" customHeight="1" x14ac:dyDescent="0.2">
      <c r="B6" s="68" t="s">
        <v>122</v>
      </c>
      <c r="C6" s="70"/>
      <c r="D6" s="70"/>
      <c r="E6" s="70"/>
      <c r="F6" s="70"/>
      <c r="G6" s="70"/>
    </row>
    <row r="7" spans="1:7" ht="32.25" customHeight="1" x14ac:dyDescent="0.2">
      <c r="B7" s="68" t="s">
        <v>123</v>
      </c>
      <c r="C7" s="70"/>
      <c r="D7" s="70"/>
      <c r="E7" s="70"/>
      <c r="F7" s="70"/>
      <c r="G7" s="70"/>
    </row>
    <row r="8" spans="1:7" ht="36.75" customHeight="1" x14ac:dyDescent="0.2">
      <c r="B8" s="68" t="s">
        <v>116</v>
      </c>
      <c r="C8" s="70"/>
      <c r="D8" s="70"/>
      <c r="E8" s="70"/>
      <c r="F8" s="70"/>
      <c r="G8" s="70"/>
    </row>
    <row r="9" spans="1:7" ht="32.25" customHeight="1" x14ac:dyDescent="0.2">
      <c r="B9" s="68" t="s">
        <v>124</v>
      </c>
      <c r="C9" s="70"/>
      <c r="D9" s="70"/>
      <c r="E9" s="70"/>
      <c r="F9" s="70"/>
      <c r="G9" s="70"/>
    </row>
    <row r="10" spans="1:7" ht="17.25" customHeight="1" x14ac:dyDescent="0.2">
      <c r="B10" s="146" t="s">
        <v>88</v>
      </c>
      <c r="C10" s="146"/>
      <c r="D10" s="146"/>
      <c r="E10" s="146"/>
      <c r="F10" s="146"/>
      <c r="G10" s="146"/>
    </row>
    <row r="11" spans="1:7" ht="33.75" customHeight="1" x14ac:dyDescent="0.3">
      <c r="A11" s="117"/>
      <c r="B11" s="68" t="s">
        <v>83</v>
      </c>
      <c r="C11" s="70"/>
      <c r="D11" s="70"/>
      <c r="E11" s="70"/>
      <c r="F11" s="70"/>
      <c r="G11" s="70"/>
    </row>
    <row r="12" spans="1:7" ht="33.75" customHeight="1" x14ac:dyDescent="0.3">
      <c r="A12" s="117"/>
      <c r="B12" s="68" t="s">
        <v>84</v>
      </c>
      <c r="C12" s="70" t="s">
        <v>59</v>
      </c>
      <c r="D12" s="70" t="s">
        <v>59</v>
      </c>
      <c r="E12" s="70" t="s">
        <v>59</v>
      </c>
      <c r="F12" s="70"/>
      <c r="G12" s="70"/>
    </row>
    <row r="13" spans="1:7" ht="34.5" customHeight="1" x14ac:dyDescent="0.3">
      <c r="A13" s="117"/>
      <c r="B13" s="68" t="s">
        <v>85</v>
      </c>
      <c r="C13" s="70" t="s">
        <v>59</v>
      </c>
      <c r="D13" s="70" t="s">
        <v>59</v>
      </c>
      <c r="E13" s="70" t="s">
        <v>59</v>
      </c>
      <c r="F13" s="70"/>
      <c r="G13" s="70"/>
    </row>
    <row r="14" spans="1:7" ht="16.5" customHeight="1" x14ac:dyDescent="0.3">
      <c r="A14" s="117"/>
      <c r="B14" s="68" t="s">
        <v>91</v>
      </c>
      <c r="C14" s="70" t="s">
        <v>59</v>
      </c>
      <c r="D14" s="70" t="s">
        <v>59</v>
      </c>
      <c r="E14" s="70" t="s">
        <v>59</v>
      </c>
      <c r="F14" s="70"/>
      <c r="G14" s="70"/>
    </row>
    <row r="15" spans="1:7" ht="18.75" customHeight="1" x14ac:dyDescent="0.3">
      <c r="A15" s="117"/>
      <c r="B15" s="68" t="s">
        <v>86</v>
      </c>
      <c r="C15" s="70" t="s">
        <v>59</v>
      </c>
      <c r="D15" s="70" t="s">
        <v>59</v>
      </c>
      <c r="E15" s="70" t="s">
        <v>59</v>
      </c>
      <c r="F15" s="70"/>
      <c r="G15" s="70"/>
    </row>
    <row r="16" spans="1:7" ht="18.75" customHeight="1" x14ac:dyDescent="0.3">
      <c r="A16" s="117"/>
      <c r="B16" s="148" t="s">
        <v>89</v>
      </c>
      <c r="C16" s="122"/>
      <c r="D16" s="122"/>
      <c r="E16" s="122"/>
      <c r="F16" s="122"/>
      <c r="G16" s="149"/>
    </row>
    <row r="17" spans="1:11" ht="15" customHeight="1" x14ac:dyDescent="0.3">
      <c r="A17" s="117"/>
      <c r="B17" s="68" t="s">
        <v>87</v>
      </c>
      <c r="C17" s="70"/>
      <c r="D17" s="70"/>
      <c r="E17" s="70"/>
      <c r="F17" s="70"/>
      <c r="G17" s="70"/>
    </row>
    <row r="18" spans="1:11" ht="18" customHeight="1" x14ac:dyDescent="0.3">
      <c r="A18" s="117"/>
      <c r="B18" s="68" t="s">
        <v>90</v>
      </c>
      <c r="C18" s="70"/>
      <c r="D18" s="70"/>
      <c r="E18" s="70"/>
      <c r="F18" s="70"/>
      <c r="G18" s="70"/>
    </row>
    <row r="19" spans="1:11" ht="16.5" x14ac:dyDescent="0.2">
      <c r="A19" s="150"/>
      <c r="B19" s="150"/>
      <c r="C19" s="150"/>
      <c r="D19" s="150"/>
      <c r="E19" s="150"/>
      <c r="F19" s="150"/>
      <c r="G19" s="150"/>
    </row>
    <row r="20" spans="1:11" ht="16.5" x14ac:dyDescent="0.3">
      <c r="A20" s="151"/>
      <c r="B20" s="124" t="s">
        <v>58</v>
      </c>
      <c r="C20" s="59" t="s">
        <v>1</v>
      </c>
      <c r="D20" s="60" t="s">
        <v>2</v>
      </c>
      <c r="E20" s="60" t="s">
        <v>3</v>
      </c>
      <c r="F20" s="60"/>
      <c r="G20" s="74" t="s">
        <v>4</v>
      </c>
    </row>
    <row r="21" spans="1:11" ht="103.5" customHeight="1" x14ac:dyDescent="0.2">
      <c r="A21" s="75" t="s">
        <v>23</v>
      </c>
      <c r="B21" s="152" t="s">
        <v>192</v>
      </c>
      <c r="C21" s="65"/>
      <c r="D21" s="66"/>
      <c r="E21" s="141"/>
      <c r="F21" s="153"/>
      <c r="G21" s="153"/>
    </row>
    <row r="22" spans="1:11" ht="15" customHeight="1" x14ac:dyDescent="0.2">
      <c r="A22" s="75"/>
      <c r="B22" s="152" t="s">
        <v>193</v>
      </c>
      <c r="C22" s="65"/>
      <c r="D22" s="66"/>
      <c r="E22" s="141"/>
      <c r="F22" s="153"/>
      <c r="G22" s="153"/>
    </row>
    <row r="23" spans="1:11" ht="16.5" customHeight="1" x14ac:dyDescent="0.3">
      <c r="A23" s="75" t="s">
        <v>72</v>
      </c>
      <c r="B23" s="122" t="s">
        <v>198</v>
      </c>
      <c r="C23" s="87" t="s">
        <v>81</v>
      </c>
      <c r="D23" s="154">
        <v>608</v>
      </c>
      <c r="E23" s="55">
        <v>0</v>
      </c>
      <c r="F23" s="66"/>
      <c r="G23" s="77">
        <f>SUM(D23*E23)</f>
        <v>0</v>
      </c>
    </row>
    <row r="24" spans="1:11" ht="15.75" customHeight="1" x14ac:dyDescent="0.3">
      <c r="A24" s="75" t="s">
        <v>72</v>
      </c>
      <c r="B24" s="152" t="s">
        <v>201</v>
      </c>
      <c r="C24" s="87" t="s">
        <v>79</v>
      </c>
      <c r="D24" s="154">
        <f>SUM(304*0.8)</f>
        <v>243.20000000000002</v>
      </c>
      <c r="E24" s="55">
        <v>0</v>
      </c>
      <c r="F24" s="66"/>
      <c r="G24" s="77">
        <f>SUM(D24*E24)</f>
        <v>0</v>
      </c>
    </row>
    <row r="25" spans="1:11" ht="15.75" customHeight="1" x14ac:dyDescent="0.3">
      <c r="A25" s="75"/>
      <c r="B25" s="152" t="s">
        <v>194</v>
      </c>
      <c r="C25" s="87"/>
      <c r="D25" s="154"/>
      <c r="E25" s="55"/>
      <c r="F25" s="66"/>
      <c r="G25" s="77"/>
    </row>
    <row r="26" spans="1:11" ht="17.25" customHeight="1" x14ac:dyDescent="0.3">
      <c r="A26" s="75" t="s">
        <v>72</v>
      </c>
      <c r="B26" s="122" t="s">
        <v>195</v>
      </c>
      <c r="C26" s="87" t="s">
        <v>79</v>
      </c>
      <c r="D26" s="154">
        <f>SUM(672*0.8)</f>
        <v>537.6</v>
      </c>
      <c r="E26" s="55">
        <v>0</v>
      </c>
      <c r="F26" s="66"/>
      <c r="G26" s="77">
        <f>SUM(D26*E26)</f>
        <v>0</v>
      </c>
    </row>
    <row r="27" spans="1:11" ht="14.25" customHeight="1" x14ac:dyDescent="0.2">
      <c r="A27" s="75"/>
      <c r="B27" s="152"/>
      <c r="C27" s="153"/>
      <c r="D27" s="153"/>
      <c r="E27" s="141"/>
      <c r="F27" s="153"/>
      <c r="G27" s="153"/>
    </row>
    <row r="28" spans="1:11" ht="80.25" customHeight="1" x14ac:dyDescent="0.2">
      <c r="A28" s="75" t="s">
        <v>24</v>
      </c>
      <c r="B28" s="152" t="s">
        <v>92</v>
      </c>
      <c r="C28" s="100"/>
      <c r="D28" s="100"/>
      <c r="E28" s="141"/>
      <c r="F28" s="153"/>
      <c r="G28" s="153"/>
    </row>
    <row r="29" spans="1:11" ht="51" x14ac:dyDescent="0.2">
      <c r="A29" s="75" t="s">
        <v>95</v>
      </c>
      <c r="B29" s="155" t="s">
        <v>93</v>
      </c>
      <c r="C29" s="65" t="s">
        <v>13</v>
      </c>
      <c r="D29" s="66">
        <v>4</v>
      </c>
      <c r="E29" s="55">
        <v>0</v>
      </c>
      <c r="F29" s="66"/>
      <c r="G29" s="77">
        <f>SUM(D29*E29)</f>
        <v>0</v>
      </c>
      <c r="K29" s="80"/>
    </row>
    <row r="30" spans="1:11" ht="38.25" x14ac:dyDescent="0.2">
      <c r="A30" s="75" t="s">
        <v>96</v>
      </c>
      <c r="B30" s="155" t="s">
        <v>94</v>
      </c>
      <c r="C30" s="65" t="s">
        <v>13</v>
      </c>
      <c r="D30" s="66">
        <v>2</v>
      </c>
      <c r="E30" s="55">
        <v>0</v>
      </c>
      <c r="F30" s="66"/>
      <c r="G30" s="77">
        <f>SUM(D30*E30)</f>
        <v>0</v>
      </c>
      <c r="K30" s="80"/>
    </row>
    <row r="31" spans="1:11" x14ac:dyDescent="0.2">
      <c r="A31" s="75"/>
      <c r="B31" s="152"/>
      <c r="C31" s="65"/>
      <c r="D31" s="87"/>
      <c r="E31" s="141"/>
      <c r="F31" s="153"/>
      <c r="G31" s="153"/>
      <c r="K31" s="152"/>
    </row>
    <row r="32" spans="1:11" ht="66.75" customHeight="1" x14ac:dyDescent="0.2">
      <c r="A32" s="75" t="s">
        <v>25</v>
      </c>
      <c r="B32" s="152" t="s">
        <v>97</v>
      </c>
      <c r="C32" s="100"/>
      <c r="D32" s="100"/>
      <c r="E32" s="141"/>
      <c r="F32" s="153"/>
      <c r="G32" s="153"/>
    </row>
    <row r="33" spans="1:7" ht="15" x14ac:dyDescent="0.2">
      <c r="A33" s="75" t="s">
        <v>95</v>
      </c>
      <c r="B33" s="152" t="s">
        <v>98</v>
      </c>
      <c r="C33" s="130" t="s">
        <v>55</v>
      </c>
      <c r="D33" s="66">
        <v>70</v>
      </c>
      <c r="E33" s="55">
        <v>0</v>
      </c>
      <c r="F33" s="66"/>
      <c r="G33" s="77">
        <f>SUM(D33*E33)</f>
        <v>0</v>
      </c>
    </row>
    <row r="34" spans="1:7" ht="15" x14ac:dyDescent="0.2">
      <c r="A34" s="75" t="s">
        <v>96</v>
      </c>
      <c r="B34" s="152" t="s">
        <v>105</v>
      </c>
      <c r="C34" s="130" t="s">
        <v>55</v>
      </c>
      <c r="D34" s="66">
        <v>74</v>
      </c>
      <c r="E34" s="55">
        <v>0</v>
      </c>
      <c r="F34" s="66"/>
      <c r="G34" s="77">
        <f>SUM(D34*E34)</f>
        <v>0</v>
      </c>
    </row>
    <row r="35" spans="1:7" x14ac:dyDescent="0.2">
      <c r="A35" s="75"/>
      <c r="B35" s="152"/>
      <c r="C35" s="65"/>
      <c r="D35" s="66"/>
      <c r="E35" s="141"/>
      <c r="F35" s="153"/>
      <c r="G35" s="153"/>
    </row>
    <row r="36" spans="1:7" ht="65.25" customHeight="1" x14ac:dyDescent="0.2">
      <c r="A36" s="75" t="s">
        <v>26</v>
      </c>
      <c r="B36" s="152" t="s">
        <v>99</v>
      </c>
      <c r="C36" s="65"/>
      <c r="D36" s="66"/>
      <c r="E36" s="141"/>
      <c r="F36" s="153"/>
      <c r="G36" s="153"/>
    </row>
    <row r="37" spans="1:7" x14ac:dyDescent="0.2">
      <c r="A37" s="75" t="s">
        <v>95</v>
      </c>
      <c r="B37" s="152" t="s">
        <v>100</v>
      </c>
      <c r="E37" s="56"/>
    </row>
    <row r="38" spans="1:7" ht="16.5" x14ac:dyDescent="0.2">
      <c r="A38" s="75"/>
      <c r="B38" s="156" t="s">
        <v>73</v>
      </c>
      <c r="C38" s="130" t="s">
        <v>81</v>
      </c>
      <c r="D38" s="157">
        <v>608</v>
      </c>
      <c r="E38" s="55">
        <v>0</v>
      </c>
      <c r="F38" s="66"/>
      <c r="G38" s="77">
        <f>SUM(D38*E38)</f>
        <v>0</v>
      </c>
    </row>
    <row r="39" spans="1:7" ht="16.5" x14ac:dyDescent="0.2">
      <c r="A39" s="75"/>
      <c r="B39" s="156" t="s">
        <v>102</v>
      </c>
      <c r="C39" s="87" t="s">
        <v>79</v>
      </c>
      <c r="D39" s="158">
        <v>121.6</v>
      </c>
      <c r="E39" s="55">
        <v>0</v>
      </c>
      <c r="F39" s="66"/>
      <c r="G39" s="77">
        <f>SUM(D39*E39)</f>
        <v>0</v>
      </c>
    </row>
    <row r="40" spans="1:7" ht="20.25" customHeight="1" x14ac:dyDescent="0.2">
      <c r="A40" s="75"/>
      <c r="B40" s="156" t="s">
        <v>103</v>
      </c>
      <c r="C40" s="87" t="s">
        <v>79</v>
      </c>
      <c r="D40" s="158">
        <v>182.4</v>
      </c>
      <c r="E40" s="55">
        <v>0</v>
      </c>
      <c r="F40" s="66"/>
      <c r="G40" s="77">
        <f>SUM(D40*E40)</f>
        <v>0</v>
      </c>
    </row>
    <row r="41" spans="1:7" x14ac:dyDescent="0.2">
      <c r="A41" s="75" t="s">
        <v>96</v>
      </c>
      <c r="B41" s="152" t="s">
        <v>101</v>
      </c>
      <c r="C41" s="65"/>
      <c r="D41" s="157"/>
      <c r="E41" s="55"/>
      <c r="F41" s="66"/>
      <c r="G41" s="77"/>
    </row>
    <row r="42" spans="1:7" ht="16.5" x14ac:dyDescent="0.2">
      <c r="A42" s="75"/>
      <c r="B42" s="156" t="s">
        <v>73</v>
      </c>
      <c r="C42" s="130" t="s">
        <v>81</v>
      </c>
      <c r="D42" s="157">
        <v>672</v>
      </c>
      <c r="E42" s="55">
        <v>0</v>
      </c>
      <c r="F42" s="66"/>
      <c r="G42" s="77">
        <f>SUM(D42*E42)</f>
        <v>0</v>
      </c>
    </row>
    <row r="43" spans="1:7" ht="16.5" x14ac:dyDescent="0.2">
      <c r="A43" s="75"/>
      <c r="B43" s="156" t="s">
        <v>102</v>
      </c>
      <c r="C43" s="87" t="s">
        <v>79</v>
      </c>
      <c r="D43" s="157">
        <v>134.4</v>
      </c>
      <c r="E43" s="55">
        <v>0</v>
      </c>
      <c r="F43" s="66"/>
      <c r="G43" s="77">
        <f>SUM(D43*E43)</f>
        <v>0</v>
      </c>
    </row>
    <row r="44" spans="1:7" ht="14.25" customHeight="1" x14ac:dyDescent="0.2">
      <c r="A44" s="75"/>
      <c r="B44" s="156" t="s">
        <v>103</v>
      </c>
      <c r="C44" s="87" t="s">
        <v>79</v>
      </c>
      <c r="D44" s="157">
        <v>201.6</v>
      </c>
      <c r="E44" s="55">
        <v>0</v>
      </c>
      <c r="F44" s="66"/>
      <c r="G44" s="77">
        <f>SUM(D44*E44)</f>
        <v>0</v>
      </c>
    </row>
    <row r="45" spans="1:7" x14ac:dyDescent="0.2">
      <c r="A45" s="75"/>
      <c r="B45" s="152"/>
      <c r="C45" s="65"/>
      <c r="D45" s="157"/>
      <c r="E45" s="141"/>
      <c r="F45" s="153"/>
      <c r="G45" s="153"/>
    </row>
    <row r="46" spans="1:7" ht="42" customHeight="1" x14ac:dyDescent="0.2">
      <c r="A46" s="75" t="s">
        <v>104</v>
      </c>
      <c r="B46" s="152" t="s">
        <v>206</v>
      </c>
      <c r="C46" s="65"/>
      <c r="D46" s="66"/>
      <c r="E46" s="141"/>
      <c r="F46" s="153"/>
      <c r="G46" s="153"/>
    </row>
    <row r="47" spans="1:7" ht="15" customHeight="1" x14ac:dyDescent="0.2">
      <c r="A47" s="75" t="s">
        <v>95</v>
      </c>
      <c r="B47" s="152" t="s">
        <v>100</v>
      </c>
      <c r="E47" s="56"/>
    </row>
    <row r="48" spans="1:7" ht="16.5" x14ac:dyDescent="0.2">
      <c r="A48" s="75"/>
      <c r="B48" s="156" t="s">
        <v>74</v>
      </c>
      <c r="C48" s="130" t="s">
        <v>81</v>
      </c>
      <c r="D48" s="158">
        <v>608</v>
      </c>
      <c r="E48" s="55">
        <v>0</v>
      </c>
      <c r="F48" s="132"/>
      <c r="G48" s="77">
        <f>SUM(D48*E48)</f>
        <v>0</v>
      </c>
    </row>
    <row r="49" spans="1:8" x14ac:dyDescent="0.2">
      <c r="A49" s="75" t="s">
        <v>96</v>
      </c>
      <c r="B49" s="152" t="s">
        <v>101</v>
      </c>
      <c r="C49" s="65"/>
      <c r="D49" s="157"/>
      <c r="E49" s="55"/>
      <c r="F49" s="66"/>
      <c r="G49" s="77"/>
    </row>
    <row r="50" spans="1:8" ht="16.5" x14ac:dyDescent="0.2">
      <c r="A50" s="75"/>
      <c r="B50" s="156" t="s">
        <v>74</v>
      </c>
      <c r="C50" s="130" t="s">
        <v>81</v>
      </c>
      <c r="D50" s="157">
        <v>672</v>
      </c>
      <c r="E50" s="55">
        <v>0</v>
      </c>
      <c r="F50" s="66"/>
      <c r="G50" s="77">
        <f>SUM(D50*E50)</f>
        <v>0</v>
      </c>
    </row>
    <row r="51" spans="1:8" x14ac:dyDescent="0.2">
      <c r="A51" s="75"/>
      <c r="B51" s="153"/>
      <c r="C51" s="159"/>
      <c r="D51" s="87"/>
      <c r="E51" s="141"/>
      <c r="F51" s="153"/>
      <c r="G51" s="153"/>
    </row>
    <row r="52" spans="1:8" ht="53.45" customHeight="1" x14ac:dyDescent="0.2">
      <c r="A52" s="75" t="s">
        <v>27</v>
      </c>
      <c r="B52" s="76" t="s">
        <v>322</v>
      </c>
      <c r="C52" s="65"/>
      <c r="D52" s="160"/>
      <c r="E52" s="141"/>
      <c r="F52" s="153"/>
      <c r="G52" s="153"/>
    </row>
    <row r="53" spans="1:8" x14ac:dyDescent="0.2">
      <c r="A53" s="75" t="s">
        <v>95</v>
      </c>
      <c r="B53" s="152" t="s">
        <v>100</v>
      </c>
      <c r="E53" s="56"/>
    </row>
    <row r="54" spans="1:8" ht="33" x14ac:dyDescent="0.2">
      <c r="A54" s="75"/>
      <c r="B54" s="156" t="s">
        <v>330</v>
      </c>
      <c r="C54" s="130" t="s">
        <v>81</v>
      </c>
      <c r="D54" s="157">
        <v>608</v>
      </c>
      <c r="E54" s="55">
        <v>0</v>
      </c>
      <c r="F54" s="161"/>
      <c r="G54" s="77">
        <f>SUM(D54*E54)</f>
        <v>0</v>
      </c>
      <c r="H54" s="77"/>
    </row>
    <row r="55" spans="1:8" x14ac:dyDescent="0.2">
      <c r="A55" s="75" t="s">
        <v>96</v>
      </c>
      <c r="B55" s="152" t="s">
        <v>101</v>
      </c>
      <c r="C55" s="65"/>
      <c r="D55" s="157"/>
      <c r="E55" s="112"/>
      <c r="F55" s="132"/>
      <c r="G55" s="161"/>
      <c r="H55" s="77"/>
    </row>
    <row r="56" spans="1:8" ht="33" x14ac:dyDescent="0.2">
      <c r="A56" s="75"/>
      <c r="B56" s="156" t="s">
        <v>330</v>
      </c>
      <c r="C56" s="130" t="s">
        <v>81</v>
      </c>
      <c r="D56" s="157">
        <v>672</v>
      </c>
      <c r="E56" s="55">
        <v>0</v>
      </c>
      <c r="F56" s="132"/>
      <c r="G56" s="77">
        <f>SUM(D56*E56)</f>
        <v>0</v>
      </c>
      <c r="H56" s="77"/>
    </row>
    <row r="57" spans="1:8" x14ac:dyDescent="0.2">
      <c r="A57" s="75"/>
      <c r="B57" s="152"/>
      <c r="C57" s="65"/>
      <c r="D57" s="87"/>
      <c r="E57" s="55"/>
      <c r="F57" s="66"/>
      <c r="G57" s="77"/>
    </row>
    <row r="58" spans="1:8" ht="66.75" customHeight="1" x14ac:dyDescent="0.2">
      <c r="A58" s="75" t="s">
        <v>28</v>
      </c>
      <c r="B58" s="153" t="s">
        <v>106</v>
      </c>
      <c r="C58" s="65"/>
      <c r="D58" s="160"/>
      <c r="E58" s="141"/>
      <c r="F58" s="153"/>
      <c r="G58" s="153"/>
    </row>
    <row r="59" spans="1:8" x14ac:dyDescent="0.2">
      <c r="A59" s="75" t="s">
        <v>95</v>
      </c>
      <c r="B59" s="152" t="s">
        <v>107</v>
      </c>
      <c r="C59" s="130" t="s">
        <v>43</v>
      </c>
      <c r="D59" s="157">
        <v>1</v>
      </c>
      <c r="E59" s="55">
        <v>0</v>
      </c>
      <c r="F59" s="66"/>
      <c r="G59" s="77">
        <f>SUM(D59*E59)</f>
        <v>0</v>
      </c>
    </row>
    <row r="60" spans="1:8" x14ac:dyDescent="0.2">
      <c r="A60" s="75" t="s">
        <v>96</v>
      </c>
      <c r="B60" s="152" t="s">
        <v>108</v>
      </c>
      <c r="C60" s="130" t="s">
        <v>43</v>
      </c>
      <c r="D60" s="157">
        <v>1</v>
      </c>
      <c r="E60" s="55">
        <v>0</v>
      </c>
      <c r="F60" s="66"/>
      <c r="G60" s="77">
        <f>SUM(D60*E60)</f>
        <v>0</v>
      </c>
    </row>
    <row r="61" spans="1:8" ht="25.5" x14ac:dyDescent="0.2">
      <c r="A61" s="75" t="s">
        <v>109</v>
      </c>
      <c r="B61" s="152" t="s">
        <v>110</v>
      </c>
      <c r="C61" s="87" t="s">
        <v>43</v>
      </c>
      <c r="D61" s="157">
        <v>1</v>
      </c>
      <c r="E61" s="55">
        <v>0</v>
      </c>
      <c r="F61" s="66"/>
      <c r="G61" s="77">
        <f>SUM(D61*E61)</f>
        <v>0</v>
      </c>
    </row>
    <row r="62" spans="1:8" x14ac:dyDescent="0.2">
      <c r="A62" s="75"/>
      <c r="B62" s="152"/>
      <c r="C62" s="65"/>
      <c r="D62" s="87"/>
      <c r="E62" s="55"/>
      <c r="F62" s="66"/>
      <c r="G62" s="77"/>
    </row>
    <row r="63" spans="1:8" ht="51" x14ac:dyDescent="0.2">
      <c r="A63" s="75" t="s">
        <v>30</v>
      </c>
      <c r="B63" s="153" t="s">
        <v>202</v>
      </c>
      <c r="C63" s="65"/>
      <c r="D63" s="160"/>
      <c r="E63" s="141"/>
      <c r="F63" s="153"/>
      <c r="G63" s="153"/>
    </row>
    <row r="64" spans="1:8" x14ac:dyDescent="0.2">
      <c r="A64" s="75"/>
      <c r="B64" s="152" t="s">
        <v>204</v>
      </c>
      <c r="C64" s="130" t="s">
        <v>13</v>
      </c>
      <c r="D64" s="157">
        <v>4</v>
      </c>
      <c r="E64" s="55">
        <v>0</v>
      </c>
      <c r="F64" s="66"/>
      <c r="G64" s="77">
        <f>SUM(D64*E64)</f>
        <v>0</v>
      </c>
    </row>
    <row r="65" spans="1:7" x14ac:dyDescent="0.2">
      <c r="A65" s="75"/>
      <c r="B65" s="152"/>
      <c r="C65" s="65"/>
      <c r="D65" s="87"/>
      <c r="E65" s="55"/>
      <c r="F65" s="66"/>
      <c r="G65" s="77"/>
    </row>
    <row r="66" spans="1:7" ht="38.25" x14ac:dyDescent="0.2">
      <c r="A66" s="75" t="s">
        <v>112</v>
      </c>
      <c r="B66" s="153" t="s">
        <v>203</v>
      </c>
      <c r="C66" s="65"/>
      <c r="D66" s="160"/>
      <c r="E66" s="141"/>
      <c r="F66" s="153"/>
      <c r="G66" s="153"/>
    </row>
    <row r="67" spans="1:7" x14ac:dyDescent="0.2">
      <c r="A67" s="75"/>
      <c r="B67" s="152" t="s">
        <v>111</v>
      </c>
      <c r="C67" s="130" t="s">
        <v>13</v>
      </c>
      <c r="D67" s="157">
        <v>2</v>
      </c>
      <c r="E67" s="55">
        <v>0</v>
      </c>
      <c r="F67" s="66"/>
      <c r="G67" s="77">
        <f>SUM(D67*E67)</f>
        <v>0</v>
      </c>
    </row>
    <row r="68" spans="1:7" x14ac:dyDescent="0.2">
      <c r="A68" s="75"/>
      <c r="B68" s="152"/>
      <c r="C68" s="65"/>
      <c r="D68" s="87"/>
      <c r="E68" s="141"/>
      <c r="F68" s="153"/>
      <c r="G68" s="153"/>
    </row>
    <row r="69" spans="1:7" ht="104.25" customHeight="1" x14ac:dyDescent="0.2">
      <c r="A69" s="75" t="s">
        <v>113</v>
      </c>
      <c r="B69" s="153" t="s">
        <v>323</v>
      </c>
      <c r="C69" s="65"/>
      <c r="D69" s="160"/>
      <c r="E69" s="141"/>
      <c r="F69" s="153"/>
      <c r="G69" s="153"/>
    </row>
    <row r="70" spans="1:7" ht="12.75" customHeight="1" x14ac:dyDescent="0.2">
      <c r="A70" s="75"/>
      <c r="B70" s="152" t="s">
        <v>117</v>
      </c>
      <c r="E70" s="56"/>
    </row>
    <row r="71" spans="1:7" ht="63.75" x14ac:dyDescent="0.2">
      <c r="A71" s="75"/>
      <c r="B71" s="155" t="s">
        <v>120</v>
      </c>
      <c r="C71" s="130"/>
      <c r="D71" s="157"/>
      <c r="E71" s="55"/>
      <c r="F71" s="66"/>
      <c r="G71" s="77"/>
    </row>
    <row r="72" spans="1:7" ht="38.25" x14ac:dyDescent="0.2">
      <c r="A72" s="75"/>
      <c r="B72" s="155" t="s">
        <v>118</v>
      </c>
      <c r="C72" s="130"/>
      <c r="D72" s="157"/>
      <c r="E72" s="55"/>
      <c r="F72" s="66"/>
      <c r="G72" s="77"/>
    </row>
    <row r="73" spans="1:7" ht="38.25" x14ac:dyDescent="0.2">
      <c r="A73" s="75"/>
      <c r="B73" s="155" t="s">
        <v>119</v>
      </c>
      <c r="C73" s="130"/>
      <c r="D73" s="157"/>
      <c r="E73" s="55"/>
      <c r="F73" s="66"/>
      <c r="G73" s="77"/>
    </row>
    <row r="74" spans="1:7" ht="63.75" x14ac:dyDescent="0.2">
      <c r="A74" s="75"/>
      <c r="B74" s="155" t="s">
        <v>324</v>
      </c>
      <c r="C74" s="100" t="s">
        <v>43</v>
      </c>
      <c r="D74" s="157">
        <v>1</v>
      </c>
      <c r="E74" s="55">
        <v>0</v>
      </c>
      <c r="F74" s="66"/>
      <c r="G74" s="77">
        <f>SUM(D74*E74)</f>
        <v>0</v>
      </c>
    </row>
    <row r="75" spans="1:7" x14ac:dyDescent="0.2">
      <c r="A75" s="75"/>
      <c r="B75" s="155"/>
      <c r="C75" s="65"/>
      <c r="D75" s="87"/>
      <c r="E75" s="141"/>
      <c r="F75" s="153"/>
      <c r="G75" s="153"/>
    </row>
    <row r="76" spans="1:7" ht="25.5" x14ac:dyDescent="0.2">
      <c r="A76" s="75" t="s">
        <v>114</v>
      </c>
      <c r="B76" s="152" t="s">
        <v>29</v>
      </c>
      <c r="C76" s="65" t="s">
        <v>13</v>
      </c>
      <c r="D76" s="157">
        <v>1</v>
      </c>
      <c r="E76" s="55">
        <v>0</v>
      </c>
      <c r="F76" s="66"/>
      <c r="G76" s="77">
        <f>SUM(D76*E76)</f>
        <v>0</v>
      </c>
    </row>
    <row r="77" spans="1:7" x14ac:dyDescent="0.2">
      <c r="A77" s="75"/>
      <c r="B77" s="152"/>
      <c r="C77" s="65"/>
      <c r="D77" s="87"/>
      <c r="E77" s="141"/>
      <c r="F77" s="153"/>
      <c r="G77" s="153"/>
    </row>
    <row r="78" spans="1:7" x14ac:dyDescent="0.2">
      <c r="A78" s="136"/>
      <c r="B78" s="162"/>
      <c r="C78" s="163"/>
      <c r="D78" s="164"/>
      <c r="E78" s="164"/>
      <c r="F78" s="164"/>
      <c r="G78" s="165"/>
    </row>
    <row r="79" spans="1:7" ht="16.5" x14ac:dyDescent="0.3">
      <c r="A79" s="94"/>
      <c r="B79" s="94" t="s">
        <v>329</v>
      </c>
      <c r="C79" s="95"/>
      <c r="D79" s="96"/>
      <c r="E79" s="97"/>
      <c r="F79" s="97"/>
      <c r="G79" s="98">
        <f>SUM(G21:G78)</f>
        <v>0</v>
      </c>
    </row>
    <row r="80" spans="1:7" ht="33" customHeight="1" x14ac:dyDescent="0.25">
      <c r="A80" s="166"/>
      <c r="B80" s="167"/>
      <c r="C80" s="168"/>
      <c r="D80" s="168"/>
      <c r="E80" s="168"/>
      <c r="F80" s="168"/>
      <c r="G80" s="168"/>
    </row>
    <row r="81" spans="2:7" ht="35.25" customHeight="1" x14ac:dyDescent="0.25">
      <c r="B81" s="167"/>
      <c r="C81" s="168"/>
      <c r="D81" s="168"/>
      <c r="E81" s="168"/>
      <c r="F81" s="168"/>
      <c r="G81" s="168"/>
    </row>
    <row r="82" spans="2:7" ht="14.25" x14ac:dyDescent="0.2">
      <c r="B82" s="140"/>
    </row>
    <row r="83" spans="2:7" ht="14.25" x14ac:dyDescent="0.2">
      <c r="B83" s="140"/>
    </row>
    <row r="84" spans="2:7" ht="14.25" x14ac:dyDescent="0.2">
      <c r="B84" s="140"/>
    </row>
    <row r="85" spans="2:7" ht="14.25" x14ac:dyDescent="0.2">
      <c r="B85" s="140"/>
    </row>
    <row r="86" spans="2:7" ht="14.25" x14ac:dyDescent="0.2">
      <c r="B86" s="140"/>
    </row>
    <row r="87" spans="2:7" ht="14.25" x14ac:dyDescent="0.2">
      <c r="B87" s="140"/>
    </row>
    <row r="88" spans="2:7" ht="14.25" x14ac:dyDescent="0.2">
      <c r="B88" s="140"/>
    </row>
    <row r="89" spans="2:7" ht="14.25" x14ac:dyDescent="0.2">
      <c r="B89" s="140"/>
    </row>
    <row r="90" spans="2:7" ht="14.25" x14ac:dyDescent="0.2">
      <c r="B90" s="140"/>
    </row>
  </sheetData>
  <sheetProtection algorithmName="SHA-512" hashValue="Xb5tV2g+fxF1u1RuCoxBZhjcoxtH0ggkskgpqp7sfi25VZEsBhputEza9CwmUA3oafvpWDgLJKcQaDRZkuvSTg==" saltValue="Os3wGEZRa3OWl4mQVLtSxg==" spinCount="100000" sheet="1" objects="1" scenarios="1"/>
  <mergeCells count="17">
    <mergeCell ref="B1:G1"/>
    <mergeCell ref="B11:G11"/>
    <mergeCell ref="B12:G12"/>
    <mergeCell ref="B4:G4"/>
    <mergeCell ref="B80:G80"/>
    <mergeCell ref="B81:G81"/>
    <mergeCell ref="B5:G5"/>
    <mergeCell ref="B6:G6"/>
    <mergeCell ref="B7:G7"/>
    <mergeCell ref="B8:G8"/>
    <mergeCell ref="B9:G9"/>
    <mergeCell ref="B13:G13"/>
    <mergeCell ref="B14:G14"/>
    <mergeCell ref="B15:G15"/>
    <mergeCell ref="B17:G17"/>
    <mergeCell ref="B18:G18"/>
    <mergeCell ref="A19:G19"/>
  </mergeCells>
  <pageMargins left="0.98402777777777772" right="0.19652777777777777" top="0.78680555555555554" bottom="0.78611111111111109" header="0.19652777777777777" footer="0.19652777777777777"/>
  <pageSetup paperSize="9" firstPageNumber="0" orientation="portrait" horizontalDpi="300" verticalDpi="300" r:id="rId1"/>
  <headerFooter alignWithMargins="0">
    <oddHeader>&amp;L&amp;9&amp;F&amp;R&amp;9&amp;A</oddHeader>
    <oddFooter>&amp;L&amp;9&amp;D&amp;R&amp;9&amp;P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47F13-ADC3-4169-B27B-24830E89241B}">
  <sheetPr codeName="List5"/>
  <dimension ref="A1:G50"/>
  <sheetViews>
    <sheetView topLeftCell="A22" zoomScale="139" zoomScaleNormal="139" workbookViewId="0">
      <selection activeCell="F34" sqref="F34"/>
    </sheetView>
  </sheetViews>
  <sheetFormatPr defaultRowHeight="12.75" x14ac:dyDescent="0.2"/>
  <cols>
    <col min="1" max="1" width="3.625" style="1" customWidth="1"/>
    <col min="2" max="2" width="35.875" style="6" customWidth="1"/>
    <col min="3" max="3" width="4.375" style="3" customWidth="1"/>
    <col min="4" max="4" width="5.5" style="4" customWidth="1"/>
    <col min="5" max="5" width="9.375" style="4" customWidth="1"/>
    <col min="6" max="6" width="9.5" style="4" customWidth="1"/>
    <col min="7" max="7" width="9.25" style="5" customWidth="1"/>
    <col min="8" max="16384" width="9" style="2"/>
  </cols>
  <sheetData>
    <row r="1" spans="1:7" ht="23.25" customHeight="1" x14ac:dyDescent="0.25">
      <c r="A1" s="49" t="s">
        <v>32</v>
      </c>
      <c r="B1" s="48" t="s">
        <v>126</v>
      </c>
      <c r="C1" s="21"/>
      <c r="D1" s="21"/>
      <c r="E1" s="21"/>
      <c r="F1" s="21"/>
      <c r="G1" s="47"/>
    </row>
    <row r="2" spans="1:7" ht="18.75" customHeight="1" x14ac:dyDescent="0.25">
      <c r="A2" s="7"/>
      <c r="B2" s="8"/>
      <c r="C2" s="11"/>
      <c r="D2" s="11"/>
      <c r="E2" s="11"/>
      <c r="F2" s="11"/>
      <c r="G2" s="12"/>
    </row>
    <row r="3" spans="1:7" ht="12.75" customHeight="1" x14ac:dyDescent="0.2">
      <c r="A3" s="23"/>
      <c r="B3" s="45" t="s">
        <v>16</v>
      </c>
      <c r="C3" s="23"/>
      <c r="D3" s="23"/>
      <c r="E3" s="23"/>
      <c r="F3" s="23"/>
      <c r="G3" s="23"/>
    </row>
    <row r="4" spans="1:7" ht="34.5" customHeight="1" x14ac:dyDescent="0.25">
      <c r="A4" s="7"/>
      <c r="B4" s="52" t="s">
        <v>127</v>
      </c>
      <c r="C4" s="53"/>
      <c r="D4" s="53"/>
      <c r="E4" s="53"/>
      <c r="F4" s="53"/>
      <c r="G4" s="53"/>
    </row>
    <row r="5" spans="1:7" ht="20.25" customHeight="1" x14ac:dyDescent="0.25">
      <c r="A5" s="7"/>
      <c r="B5" s="52" t="s">
        <v>125</v>
      </c>
      <c r="C5" s="53"/>
      <c r="D5" s="53"/>
      <c r="E5" s="53"/>
      <c r="F5" s="53"/>
      <c r="G5" s="53"/>
    </row>
    <row r="6" spans="1:7" ht="31.5" customHeight="1" x14ac:dyDescent="0.25">
      <c r="A6" s="7"/>
      <c r="B6" s="52" t="s">
        <v>128</v>
      </c>
      <c r="C6" s="53"/>
      <c r="D6" s="53"/>
      <c r="E6" s="53"/>
      <c r="F6" s="53"/>
      <c r="G6" s="53"/>
    </row>
    <row r="7" spans="1:7" ht="14.25" customHeight="1" x14ac:dyDescent="0.25">
      <c r="A7" s="7"/>
      <c r="B7" s="52" t="s">
        <v>122</v>
      </c>
      <c r="C7" s="53"/>
      <c r="D7" s="53"/>
      <c r="E7" s="53"/>
      <c r="F7" s="53"/>
      <c r="G7" s="53"/>
    </row>
    <row r="8" spans="1:7" ht="16.5" customHeight="1" x14ac:dyDescent="0.25">
      <c r="A8" s="7"/>
      <c r="B8" s="22"/>
      <c r="C8"/>
      <c r="D8"/>
      <c r="E8"/>
      <c r="F8"/>
      <c r="G8"/>
    </row>
    <row r="9" spans="1:7" ht="18" customHeight="1" x14ac:dyDescent="0.3">
      <c r="A9" s="42"/>
      <c r="B9" s="39" t="s">
        <v>58</v>
      </c>
      <c r="C9" s="20" t="s">
        <v>1</v>
      </c>
      <c r="D9" s="21" t="s">
        <v>2</v>
      </c>
      <c r="E9" s="21" t="s">
        <v>3</v>
      </c>
      <c r="F9" s="21"/>
      <c r="G9" s="40" t="s">
        <v>4</v>
      </c>
    </row>
    <row r="10" spans="1:7" ht="107.25" customHeight="1" x14ac:dyDescent="0.2">
      <c r="A10" s="14" t="s">
        <v>33</v>
      </c>
      <c r="B10" s="29" t="s">
        <v>129</v>
      </c>
      <c r="C10" s="10"/>
      <c r="D10" s="10"/>
      <c r="E10" s="30"/>
      <c r="F10" s="30"/>
      <c r="G10" s="30"/>
    </row>
    <row r="11" spans="1:7" ht="17.25" customHeight="1" x14ac:dyDescent="0.2">
      <c r="B11" s="51" t="s">
        <v>196</v>
      </c>
      <c r="C11" s="10"/>
      <c r="D11" s="10"/>
      <c r="E11" s="30"/>
      <c r="F11" s="30"/>
      <c r="G11" s="30"/>
    </row>
    <row r="12" spans="1:7" ht="15.75" customHeight="1" x14ac:dyDescent="0.2">
      <c r="A12" s="50" t="s">
        <v>72</v>
      </c>
      <c r="B12" s="37" t="s">
        <v>198</v>
      </c>
      <c r="C12" s="41" t="s">
        <v>81</v>
      </c>
      <c r="D12" s="25">
        <v>230.7</v>
      </c>
      <c r="E12" s="11">
        <v>0</v>
      </c>
      <c r="F12" s="11"/>
      <c r="G12" s="15">
        <f>SUM(D12*E12)</f>
        <v>0</v>
      </c>
    </row>
    <row r="13" spans="1:7" ht="18.75" customHeight="1" x14ac:dyDescent="0.2">
      <c r="A13" s="14" t="s">
        <v>72</v>
      </c>
      <c r="B13" s="37" t="s">
        <v>191</v>
      </c>
      <c r="C13" s="10" t="s">
        <v>79</v>
      </c>
      <c r="D13" s="25">
        <f>SUM(230.7*0.4)</f>
        <v>92.28</v>
      </c>
      <c r="E13" s="11">
        <v>0</v>
      </c>
      <c r="F13" s="11"/>
      <c r="G13" s="15">
        <f>SUM(D13*E13)</f>
        <v>0</v>
      </c>
    </row>
    <row r="14" spans="1:7" ht="17.25" customHeight="1" x14ac:dyDescent="0.2">
      <c r="B14" s="51" t="s">
        <v>197</v>
      </c>
      <c r="C14" s="10"/>
      <c r="D14" s="25"/>
      <c r="E14" s="11"/>
      <c r="F14" s="11"/>
      <c r="G14" s="15"/>
    </row>
    <row r="15" spans="1:7" ht="14.25" customHeight="1" x14ac:dyDescent="0.2">
      <c r="A15" s="14" t="s">
        <v>72</v>
      </c>
      <c r="B15" s="37" t="s">
        <v>195</v>
      </c>
      <c r="C15" s="41" t="s">
        <v>79</v>
      </c>
      <c r="D15" s="25">
        <f>SUM(307.4*0.4)</f>
        <v>122.96</v>
      </c>
      <c r="E15" s="11">
        <v>0</v>
      </c>
      <c r="F15" s="11"/>
      <c r="G15" s="15">
        <f>SUM(D15*E15)</f>
        <v>0</v>
      </c>
    </row>
    <row r="16" spans="1:7" x14ac:dyDescent="0.2">
      <c r="A16" s="14"/>
      <c r="B16" s="29"/>
      <c r="C16" s="30"/>
      <c r="D16" s="30"/>
      <c r="E16" s="30"/>
      <c r="F16" s="30"/>
      <c r="G16" s="30"/>
    </row>
    <row r="17" spans="1:7" ht="80.25" customHeight="1" x14ac:dyDescent="0.2">
      <c r="A17" s="14" t="s">
        <v>34</v>
      </c>
      <c r="B17" s="29" t="s">
        <v>132</v>
      </c>
      <c r="C17" s="17"/>
      <c r="D17" s="11"/>
      <c r="E17" s="30"/>
      <c r="F17" s="30"/>
      <c r="G17" s="30"/>
    </row>
    <row r="18" spans="1:7" ht="29.25" customHeight="1" x14ac:dyDescent="0.2">
      <c r="A18" s="14" t="s">
        <v>95</v>
      </c>
      <c r="B18" s="29" t="s">
        <v>130</v>
      </c>
    </row>
    <row r="19" spans="1:7" ht="15.6" customHeight="1" x14ac:dyDescent="0.2">
      <c r="A19" s="14"/>
      <c r="B19" s="43" t="s">
        <v>73</v>
      </c>
      <c r="C19" s="41" t="s">
        <v>81</v>
      </c>
      <c r="D19" s="31">
        <v>238.7</v>
      </c>
      <c r="E19" s="11">
        <v>0</v>
      </c>
      <c r="F19" s="11"/>
      <c r="G19" s="15">
        <f>SUM(D19*E19)</f>
        <v>0</v>
      </c>
    </row>
    <row r="20" spans="1:7" ht="15.6" customHeight="1" x14ac:dyDescent="0.2">
      <c r="A20" s="14"/>
      <c r="B20" s="43" t="s">
        <v>134</v>
      </c>
      <c r="C20" s="16" t="s">
        <v>79</v>
      </c>
      <c r="D20" s="44">
        <v>71.61</v>
      </c>
      <c r="E20" s="11">
        <v>0</v>
      </c>
      <c r="F20" s="11"/>
      <c r="G20" s="15">
        <f>SUM(D20*E20)</f>
        <v>0</v>
      </c>
    </row>
    <row r="21" spans="1:7" ht="15.6" customHeight="1" x14ac:dyDescent="0.2">
      <c r="A21" s="14"/>
      <c r="B21" s="43" t="s">
        <v>133</v>
      </c>
      <c r="C21" s="16" t="s">
        <v>79</v>
      </c>
      <c r="D21" s="44">
        <v>9.5500000000000007</v>
      </c>
      <c r="E21" s="11">
        <v>0</v>
      </c>
      <c r="F21" s="11"/>
      <c r="G21" s="15">
        <f>SUM(D21*E21)</f>
        <v>0</v>
      </c>
    </row>
    <row r="22" spans="1:7" ht="16.5" customHeight="1" x14ac:dyDescent="0.2">
      <c r="A22" s="14" t="s">
        <v>96</v>
      </c>
      <c r="B22" s="29" t="s">
        <v>131</v>
      </c>
      <c r="C22" s="9"/>
      <c r="D22" s="31"/>
      <c r="E22" s="11"/>
      <c r="F22" s="11"/>
      <c r="G22" s="15"/>
    </row>
    <row r="23" spans="1:7" ht="15.6" customHeight="1" x14ac:dyDescent="0.2">
      <c r="A23" s="14"/>
      <c r="B23" s="43" t="s">
        <v>73</v>
      </c>
      <c r="C23" s="41" t="s">
        <v>81</v>
      </c>
      <c r="D23" s="31">
        <v>307.39999999999998</v>
      </c>
      <c r="E23" s="11">
        <v>0</v>
      </c>
      <c r="F23" s="11"/>
      <c r="G23" s="15">
        <f>SUM(D23*E23)</f>
        <v>0</v>
      </c>
    </row>
    <row r="24" spans="1:7" ht="15.6" customHeight="1" x14ac:dyDescent="0.2">
      <c r="A24" s="14"/>
      <c r="B24" s="43" t="s">
        <v>134</v>
      </c>
      <c r="C24" s="16" t="s">
        <v>79</v>
      </c>
      <c r="D24" s="31">
        <f>SUM(307.4*0.3)</f>
        <v>92.219999999999985</v>
      </c>
      <c r="E24" s="11">
        <v>0</v>
      </c>
      <c r="F24" s="11"/>
      <c r="G24" s="15">
        <f>SUM(D24*E24)</f>
        <v>0</v>
      </c>
    </row>
    <row r="25" spans="1:7" ht="15.6" customHeight="1" x14ac:dyDescent="0.2">
      <c r="A25" s="14"/>
      <c r="B25" s="43" t="s">
        <v>133</v>
      </c>
      <c r="C25" s="16" t="s">
        <v>79</v>
      </c>
      <c r="D25" s="31">
        <f>SUM(307.4*0.04)</f>
        <v>12.295999999999999</v>
      </c>
      <c r="E25" s="11">
        <v>0</v>
      </c>
      <c r="F25" s="11"/>
      <c r="G25" s="15">
        <f>SUM(D25*E25)</f>
        <v>0</v>
      </c>
    </row>
    <row r="26" spans="1:7" ht="14.25" customHeight="1" x14ac:dyDescent="0.2">
      <c r="A26" s="14"/>
      <c r="B26" s="32"/>
      <c r="C26" s="9"/>
      <c r="D26" s="25"/>
      <c r="E26" s="30"/>
      <c r="F26" s="30"/>
      <c r="G26" s="30"/>
    </row>
    <row r="27" spans="1:7" ht="51.75" customHeight="1" x14ac:dyDescent="0.2">
      <c r="A27" s="14" t="s">
        <v>35</v>
      </c>
      <c r="B27" s="30" t="s">
        <v>200</v>
      </c>
      <c r="C27" s="17"/>
      <c r="D27" s="18"/>
      <c r="E27" s="30"/>
      <c r="F27" s="30"/>
      <c r="G27" s="30"/>
    </row>
    <row r="28" spans="1:7" ht="15" x14ac:dyDescent="0.2">
      <c r="A28" s="14"/>
      <c r="B28" s="37" t="s">
        <v>136</v>
      </c>
      <c r="C28" s="41" t="s">
        <v>81</v>
      </c>
      <c r="D28" s="31">
        <v>238.7</v>
      </c>
      <c r="E28" s="11">
        <v>0</v>
      </c>
      <c r="F28" s="11"/>
      <c r="G28" s="15">
        <f>SUM(D28*E28)</f>
        <v>0</v>
      </c>
    </row>
    <row r="29" spans="1:7" ht="15" x14ac:dyDescent="0.2">
      <c r="A29" s="14"/>
      <c r="B29" s="37" t="s">
        <v>137</v>
      </c>
      <c r="C29" s="41" t="s">
        <v>81</v>
      </c>
      <c r="D29" s="31">
        <v>8</v>
      </c>
      <c r="E29" s="11">
        <v>0</v>
      </c>
      <c r="F29" s="11"/>
      <c r="G29" s="15">
        <f>SUM(D29*E29)</f>
        <v>0</v>
      </c>
    </row>
    <row r="30" spans="1:7" ht="15" x14ac:dyDescent="0.2">
      <c r="A30" s="14"/>
      <c r="B30" s="37" t="s">
        <v>138</v>
      </c>
      <c r="C30" s="41" t="s">
        <v>81</v>
      </c>
      <c r="D30" s="31">
        <v>307.39999999999998</v>
      </c>
      <c r="E30" s="11">
        <v>0</v>
      </c>
      <c r="F30" s="11"/>
      <c r="G30" s="15">
        <f>SUM(D30*E30)</f>
        <v>0</v>
      </c>
    </row>
    <row r="31" spans="1:7" ht="15" customHeight="1" x14ac:dyDescent="0.2">
      <c r="A31" s="14"/>
      <c r="B31" s="30"/>
      <c r="C31" s="9"/>
      <c r="D31" s="11"/>
      <c r="E31" s="30"/>
      <c r="F31" s="30"/>
      <c r="G31" s="30"/>
    </row>
    <row r="32" spans="1:7" ht="57" customHeight="1" x14ac:dyDescent="0.2">
      <c r="A32" s="14" t="s">
        <v>36</v>
      </c>
      <c r="B32" s="13" t="s">
        <v>135</v>
      </c>
      <c r="C32" s="9"/>
      <c r="D32" s="11"/>
      <c r="E32" s="30"/>
      <c r="F32" s="30"/>
      <c r="G32" s="30"/>
    </row>
    <row r="33" spans="1:7" ht="14.85" customHeight="1" x14ac:dyDescent="0.2">
      <c r="A33" s="14"/>
      <c r="B33" s="37" t="s">
        <v>139</v>
      </c>
      <c r="C33" s="41" t="s">
        <v>55</v>
      </c>
      <c r="D33" s="31">
        <v>98</v>
      </c>
      <c r="E33" s="11">
        <v>0</v>
      </c>
      <c r="F33" s="11"/>
      <c r="G33" s="15">
        <f>SUM(D33*E33)</f>
        <v>0</v>
      </c>
    </row>
    <row r="34" spans="1:7" ht="15" x14ac:dyDescent="0.2">
      <c r="A34" s="14"/>
      <c r="B34" s="37" t="s">
        <v>140</v>
      </c>
      <c r="C34" s="41" t="s">
        <v>55</v>
      </c>
      <c r="D34" s="31">
        <v>41</v>
      </c>
      <c r="E34" s="11">
        <v>0</v>
      </c>
      <c r="F34" s="11"/>
      <c r="G34" s="15">
        <f>SUM(D34*E34)</f>
        <v>0</v>
      </c>
    </row>
    <row r="35" spans="1:7" ht="15" x14ac:dyDescent="0.2">
      <c r="A35" s="14"/>
      <c r="B35" s="37" t="s">
        <v>141</v>
      </c>
      <c r="C35" s="41" t="s">
        <v>55</v>
      </c>
      <c r="D35" s="31">
        <v>122.3</v>
      </c>
      <c r="E35" s="11">
        <v>0</v>
      </c>
      <c r="F35" s="11"/>
      <c r="G35" s="15">
        <f>SUM(D35*E35)</f>
        <v>0</v>
      </c>
    </row>
    <row r="36" spans="1:7" x14ac:dyDescent="0.2">
      <c r="A36" s="14"/>
      <c r="B36" s="38"/>
      <c r="C36" s="33"/>
      <c r="D36" s="34"/>
      <c r="E36" s="34"/>
      <c r="F36" s="34"/>
      <c r="G36" s="35"/>
    </row>
    <row r="37" spans="1:7" ht="16.5" x14ac:dyDescent="0.3">
      <c r="A37" s="46"/>
      <c r="B37" s="46" t="s">
        <v>52</v>
      </c>
      <c r="C37" s="26"/>
      <c r="D37" s="27"/>
      <c r="E37" s="28"/>
      <c r="F37" s="28"/>
      <c r="G37" s="36">
        <f>SUM(G12:G35)</f>
        <v>0</v>
      </c>
    </row>
    <row r="38" spans="1:7" x14ac:dyDescent="0.2">
      <c r="A38" s="19"/>
      <c r="B38" s="30"/>
      <c r="C38" s="9"/>
      <c r="D38" s="11"/>
      <c r="E38" s="11"/>
      <c r="F38" s="11"/>
      <c r="G38" s="12"/>
    </row>
    <row r="39" spans="1:7" x14ac:dyDescent="0.2">
      <c r="A39" s="19"/>
      <c r="B39" s="10"/>
      <c r="C39" s="10"/>
      <c r="D39" s="10"/>
      <c r="E39" s="11"/>
      <c r="F39" s="11"/>
      <c r="G39" s="12"/>
    </row>
    <row r="40" spans="1:7" x14ac:dyDescent="0.2">
      <c r="A40" s="10"/>
      <c r="B40" s="10"/>
      <c r="C40" s="10"/>
      <c r="D40" s="10"/>
      <c r="E40" s="11"/>
      <c r="F40" s="11"/>
      <c r="G40" s="12"/>
    </row>
    <row r="41" spans="1:7" x14ac:dyDescent="0.2">
      <c r="A41" s="10"/>
      <c r="B41" s="10"/>
      <c r="C41" s="10"/>
      <c r="D41" s="10"/>
      <c r="E41" s="11"/>
      <c r="F41" s="11"/>
      <c r="G41" s="12"/>
    </row>
    <row r="42" spans="1:7" x14ac:dyDescent="0.2">
      <c r="A42" s="10"/>
      <c r="B42" s="10"/>
      <c r="C42" s="10"/>
      <c r="D42" s="10"/>
      <c r="E42" s="11"/>
      <c r="F42" s="11"/>
      <c r="G42" s="12"/>
    </row>
    <row r="43" spans="1:7" x14ac:dyDescent="0.2">
      <c r="A43" s="10"/>
      <c r="B43" s="10"/>
      <c r="C43" s="10"/>
      <c r="D43" s="10"/>
      <c r="E43" s="11"/>
      <c r="F43" s="11"/>
      <c r="G43" s="12"/>
    </row>
    <row r="44" spans="1:7" x14ac:dyDescent="0.2">
      <c r="A44" s="10"/>
      <c r="B44" s="10"/>
      <c r="C44" s="10"/>
      <c r="D44" s="10"/>
      <c r="E44" s="11"/>
      <c r="F44" s="11"/>
      <c r="G44" s="12"/>
    </row>
    <row r="45" spans="1:7" x14ac:dyDescent="0.2">
      <c r="A45" s="10"/>
      <c r="B45" s="10"/>
      <c r="C45" s="10"/>
      <c r="D45" s="10"/>
      <c r="E45" s="11"/>
      <c r="F45" s="11"/>
      <c r="G45" s="12"/>
    </row>
    <row r="46" spans="1:7" x14ac:dyDescent="0.2">
      <c r="A46" s="19"/>
      <c r="B46" s="10"/>
      <c r="C46" s="10"/>
      <c r="D46" s="10"/>
      <c r="E46" s="11"/>
      <c r="F46" s="11"/>
      <c r="G46" s="12"/>
    </row>
    <row r="47" spans="1:7" x14ac:dyDescent="0.2">
      <c r="A47" s="19"/>
      <c r="B47" s="10"/>
      <c r="C47" s="10"/>
      <c r="D47" s="10"/>
      <c r="E47" s="11"/>
      <c r="F47" s="11"/>
      <c r="G47" s="12"/>
    </row>
    <row r="48" spans="1:7" x14ac:dyDescent="0.2">
      <c r="A48" s="19"/>
      <c r="B48" s="10"/>
      <c r="C48" s="10"/>
      <c r="D48" s="10"/>
      <c r="E48" s="11"/>
      <c r="F48" s="11"/>
      <c r="G48" s="12"/>
    </row>
    <row r="49" spans="1:7" x14ac:dyDescent="0.2">
      <c r="A49" s="19"/>
      <c r="B49" s="10"/>
      <c r="C49" s="10"/>
      <c r="D49" s="10"/>
      <c r="E49" s="11"/>
      <c r="F49" s="11"/>
      <c r="G49" s="12"/>
    </row>
    <row r="50" spans="1:7" x14ac:dyDescent="0.2">
      <c r="A50" s="19"/>
      <c r="B50" s="10"/>
      <c r="C50" s="10"/>
      <c r="D50" s="10"/>
      <c r="E50" s="11"/>
      <c r="F50" s="11"/>
      <c r="G50" s="12"/>
    </row>
  </sheetData>
  <sheetProtection selectLockedCells="1" selectUnlockedCells="1"/>
  <mergeCells count="4">
    <mergeCell ref="B4:G4"/>
    <mergeCell ref="B5:G5"/>
    <mergeCell ref="B6:G6"/>
    <mergeCell ref="B7:G7"/>
  </mergeCells>
  <pageMargins left="0.98402777777777772" right="0.19652777777777777" top="0.78680555555555554" bottom="0.78611111111111109" header="0.19652777777777777" footer="0.19652777777777777"/>
  <pageSetup paperSize="9" firstPageNumber="0" orientation="portrait" horizontalDpi="300" verticalDpi="300" r:id="rId1"/>
  <headerFooter alignWithMargins="0">
    <oddHeader>&amp;L&amp;9&amp;F&amp;R&amp;9&amp;A</oddHeader>
    <oddFooter>&amp;L&amp;9&amp;D&amp;R&amp;9&amp;P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899C-9175-47FC-AB1C-3DBCB56895E8}">
  <sheetPr codeName="List6"/>
  <dimension ref="A1:M29"/>
  <sheetViews>
    <sheetView topLeftCell="A19" zoomScale="139" zoomScaleNormal="139" workbookViewId="0">
      <selection activeCell="I26" sqref="I26"/>
    </sheetView>
  </sheetViews>
  <sheetFormatPr defaultRowHeight="12.75" x14ac:dyDescent="0.2"/>
  <cols>
    <col min="1" max="1" width="4.5" style="107" customWidth="1"/>
    <col min="2" max="2" width="35.125" style="62" customWidth="1"/>
    <col min="3" max="3" width="4.625" style="109" customWidth="1"/>
    <col min="4" max="4" width="6.5" style="88" customWidth="1"/>
    <col min="5" max="5" width="9.625" style="88" customWidth="1"/>
    <col min="6" max="6" width="8.375" style="88" customWidth="1"/>
    <col min="7" max="7" width="7.5" style="79" customWidth="1"/>
    <col min="8" max="9" width="9" style="62"/>
    <col min="10" max="10" width="23.5" style="62" customWidth="1"/>
    <col min="11" max="11" width="9" style="62" customWidth="1"/>
    <col min="12" max="16384" width="9" style="62"/>
  </cols>
  <sheetData>
    <row r="1" spans="1:13" ht="16.5" x14ac:dyDescent="0.3">
      <c r="A1" s="57" t="s">
        <v>37</v>
      </c>
      <c r="B1" s="58" t="s">
        <v>142</v>
      </c>
      <c r="C1" s="126"/>
      <c r="D1" s="126"/>
      <c r="E1" s="126"/>
      <c r="F1" s="126"/>
      <c r="G1" s="127"/>
    </row>
    <row r="2" spans="1:13" ht="16.5" x14ac:dyDescent="0.3">
      <c r="A2" s="170"/>
      <c r="B2" s="117"/>
      <c r="C2" s="119"/>
      <c r="D2" s="119"/>
      <c r="E2" s="119"/>
      <c r="F2" s="119"/>
      <c r="G2" s="116"/>
    </row>
    <row r="3" spans="1:13" ht="18" customHeight="1" x14ac:dyDescent="0.3">
      <c r="A3" s="170"/>
      <c r="B3" s="171" t="s">
        <v>16</v>
      </c>
      <c r="C3" s="170"/>
      <c r="D3" s="170"/>
      <c r="E3" s="170"/>
      <c r="F3" s="170"/>
      <c r="G3" s="170"/>
    </row>
    <row r="4" spans="1:13" ht="53.25" customHeight="1" x14ac:dyDescent="0.3">
      <c r="A4" s="170"/>
      <c r="B4" s="68" t="s">
        <v>143</v>
      </c>
      <c r="C4" s="120"/>
      <c r="D4" s="120"/>
      <c r="E4" s="120"/>
      <c r="F4" s="120"/>
      <c r="G4" s="120"/>
    </row>
    <row r="5" spans="1:13" ht="33" customHeight="1" x14ac:dyDescent="0.3">
      <c r="A5" s="170"/>
      <c r="B5" s="68" t="s">
        <v>144</v>
      </c>
      <c r="C5" s="120"/>
      <c r="D5" s="120"/>
      <c r="E5" s="120"/>
      <c r="F5" s="120"/>
      <c r="G5" s="120"/>
    </row>
    <row r="6" spans="1:13" ht="36.75" customHeight="1" x14ac:dyDescent="0.3">
      <c r="A6" s="170"/>
      <c r="B6" s="68" t="s">
        <v>145</v>
      </c>
      <c r="C6" s="120"/>
      <c r="D6" s="120"/>
      <c r="E6" s="120"/>
      <c r="F6" s="120"/>
      <c r="G6" s="120"/>
    </row>
    <row r="7" spans="1:13" ht="36.75" customHeight="1" x14ac:dyDescent="0.3">
      <c r="A7" s="170"/>
      <c r="B7" s="68" t="s">
        <v>121</v>
      </c>
      <c r="C7" s="120"/>
      <c r="D7" s="120"/>
      <c r="E7" s="120"/>
      <c r="F7" s="120"/>
      <c r="G7" s="120"/>
    </row>
    <row r="8" spans="1:13" ht="19.5" customHeight="1" x14ac:dyDescent="0.3">
      <c r="A8" s="170"/>
      <c r="B8" s="68" t="s">
        <v>122</v>
      </c>
      <c r="C8" s="120"/>
      <c r="D8" s="120"/>
      <c r="E8" s="120"/>
      <c r="F8" s="120"/>
      <c r="G8" s="120"/>
    </row>
    <row r="9" spans="1:13" ht="13.35" customHeight="1" x14ac:dyDescent="0.2">
      <c r="A9" s="172"/>
      <c r="B9" s="172"/>
      <c r="C9" s="172"/>
      <c r="D9" s="172"/>
      <c r="E9" s="172"/>
      <c r="F9" s="172"/>
      <c r="G9" s="172"/>
    </row>
    <row r="10" spans="1:13" ht="16.5" x14ac:dyDescent="0.3">
      <c r="A10" s="173"/>
      <c r="B10" s="124" t="s">
        <v>58</v>
      </c>
      <c r="C10" s="59" t="s">
        <v>1</v>
      </c>
      <c r="D10" s="60" t="s">
        <v>2</v>
      </c>
      <c r="E10" s="60" t="s">
        <v>3</v>
      </c>
      <c r="F10" s="60"/>
      <c r="G10" s="174" t="s">
        <v>4</v>
      </c>
    </row>
    <row r="11" spans="1:13" ht="51" x14ac:dyDescent="0.2">
      <c r="A11" s="75" t="s">
        <v>38</v>
      </c>
      <c r="B11" s="152" t="s">
        <v>146</v>
      </c>
      <c r="C11" s="65"/>
      <c r="D11" s="66"/>
      <c r="E11" s="55"/>
      <c r="F11" s="66"/>
      <c r="G11" s="67"/>
    </row>
    <row r="12" spans="1:13" x14ac:dyDescent="0.2">
      <c r="A12" s="75"/>
      <c r="B12" s="175" t="s">
        <v>189</v>
      </c>
      <c r="C12" s="159" t="s">
        <v>13</v>
      </c>
      <c r="D12" s="66">
        <v>2</v>
      </c>
      <c r="E12" s="55">
        <v>0</v>
      </c>
      <c r="F12" s="66"/>
      <c r="G12" s="77">
        <f>SUM(D12*E12)</f>
        <v>0</v>
      </c>
    </row>
    <row r="13" spans="1:13" x14ac:dyDescent="0.2">
      <c r="A13" s="75"/>
      <c r="B13" s="153"/>
      <c r="C13" s="65"/>
      <c r="D13" s="66"/>
      <c r="E13" s="55"/>
      <c r="F13" s="66"/>
      <c r="G13" s="67"/>
    </row>
    <row r="14" spans="1:13" ht="76.5" x14ac:dyDescent="0.2">
      <c r="A14" s="75" t="s">
        <v>39</v>
      </c>
      <c r="B14" s="87" t="s">
        <v>147</v>
      </c>
      <c r="C14" s="65"/>
      <c r="D14" s="66"/>
      <c r="E14" s="55"/>
      <c r="F14" s="66"/>
      <c r="G14" s="67"/>
      <c r="J14" s="66"/>
      <c r="K14" s="66"/>
      <c r="L14" s="66"/>
      <c r="M14" s="66"/>
    </row>
    <row r="15" spans="1:13" ht="16.5" customHeight="1" x14ac:dyDescent="0.2">
      <c r="A15" s="75"/>
      <c r="B15" s="155" t="s">
        <v>148</v>
      </c>
      <c r="C15" s="159" t="s">
        <v>43</v>
      </c>
      <c r="D15" s="157">
        <v>14</v>
      </c>
      <c r="E15" s="55">
        <v>0</v>
      </c>
      <c r="F15" s="66"/>
      <c r="G15" s="77">
        <f>SUM(D15*E15)</f>
        <v>0</v>
      </c>
      <c r="J15" s="66"/>
      <c r="K15" s="66"/>
      <c r="L15" s="66"/>
    </row>
    <row r="16" spans="1:13" ht="16.5" customHeight="1" x14ac:dyDescent="0.2">
      <c r="A16" s="75"/>
      <c r="B16" s="155"/>
      <c r="C16" s="159"/>
      <c r="D16" s="157"/>
      <c r="E16" s="55"/>
      <c r="F16" s="66"/>
      <c r="G16" s="77"/>
    </row>
    <row r="17" spans="1:13" ht="14.1" customHeight="1" x14ac:dyDescent="0.2">
      <c r="A17" s="75"/>
      <c r="B17" s="152"/>
      <c r="C17" s="159"/>
      <c r="D17" s="66"/>
      <c r="E17" s="55"/>
      <c r="F17" s="66"/>
      <c r="G17" s="67"/>
      <c r="H17" s="100"/>
    </row>
    <row r="18" spans="1:13" ht="105.75" customHeight="1" x14ac:dyDescent="0.2">
      <c r="A18" s="75" t="s">
        <v>40</v>
      </c>
      <c r="B18" s="153" t="s">
        <v>149</v>
      </c>
      <c r="C18" s="159"/>
      <c r="D18" s="66"/>
      <c r="E18" s="169"/>
      <c r="F18" s="176"/>
      <c r="G18" s="67"/>
      <c r="H18" s="100"/>
      <c r="J18" s="66"/>
      <c r="K18" s="66"/>
      <c r="L18" s="66"/>
      <c r="M18" s="66"/>
    </row>
    <row r="19" spans="1:13" x14ac:dyDescent="0.2">
      <c r="A19" s="75"/>
      <c r="B19" s="155" t="s">
        <v>150</v>
      </c>
      <c r="C19" s="159" t="s">
        <v>43</v>
      </c>
      <c r="D19" s="66">
        <v>3</v>
      </c>
      <c r="E19" s="55">
        <v>0</v>
      </c>
      <c r="F19" s="66"/>
      <c r="G19" s="77">
        <f>SUM(D19*E19)</f>
        <v>0</v>
      </c>
      <c r="H19" s="100"/>
      <c r="J19" s="66"/>
      <c r="K19" s="66"/>
      <c r="L19" s="66"/>
    </row>
    <row r="20" spans="1:13" x14ac:dyDescent="0.2">
      <c r="A20" s="75"/>
      <c r="B20" s="155"/>
      <c r="C20" s="159"/>
      <c r="D20" s="66"/>
      <c r="E20" s="55"/>
      <c r="F20" s="66"/>
      <c r="G20" s="77"/>
      <c r="H20" s="100"/>
    </row>
    <row r="21" spans="1:13" x14ac:dyDescent="0.2">
      <c r="A21" s="75"/>
      <c r="B21" s="152"/>
      <c r="C21" s="65"/>
      <c r="D21" s="66"/>
      <c r="E21" s="55"/>
      <c r="F21" s="66"/>
      <c r="G21" s="67"/>
      <c r="H21" s="100"/>
    </row>
    <row r="22" spans="1:13" ht="28.5" customHeight="1" x14ac:dyDescent="0.2">
      <c r="A22" s="75" t="s">
        <v>41</v>
      </c>
      <c r="B22" s="153" t="s">
        <v>151</v>
      </c>
      <c r="C22" s="100"/>
      <c r="D22" s="100"/>
      <c r="E22" s="55"/>
      <c r="F22" s="66"/>
      <c r="G22" s="67"/>
      <c r="H22" s="100"/>
    </row>
    <row r="23" spans="1:13" ht="15" x14ac:dyDescent="0.2">
      <c r="A23" s="75"/>
      <c r="B23" s="155" t="s">
        <v>152</v>
      </c>
      <c r="C23" s="130" t="s">
        <v>81</v>
      </c>
      <c r="D23" s="66">
        <v>963.3</v>
      </c>
      <c r="E23" s="55"/>
      <c r="F23" s="66"/>
      <c r="G23" s="77">
        <f>SUM(D23*E23)</f>
        <v>0</v>
      </c>
      <c r="H23" s="100"/>
    </row>
    <row r="24" spans="1:13" x14ac:dyDescent="0.2">
      <c r="A24" s="136"/>
      <c r="B24" s="153"/>
      <c r="C24" s="65"/>
      <c r="D24" s="66"/>
      <c r="E24" s="55"/>
      <c r="F24" s="66"/>
      <c r="G24" s="67"/>
      <c r="H24" s="100"/>
    </row>
    <row r="25" spans="1:13" ht="18" customHeight="1" x14ac:dyDescent="0.3">
      <c r="A25" s="94"/>
      <c r="B25" s="94" t="s">
        <v>52</v>
      </c>
      <c r="C25" s="95"/>
      <c r="D25" s="96"/>
      <c r="E25" s="97"/>
      <c r="F25" s="97"/>
      <c r="G25" s="98">
        <f>SUM(G12:G23)</f>
        <v>0</v>
      </c>
      <c r="H25" s="100"/>
    </row>
    <row r="26" spans="1:13" x14ac:dyDescent="0.2">
      <c r="A26" s="75"/>
      <c r="B26" s="153"/>
      <c r="C26" s="65"/>
      <c r="D26" s="66"/>
      <c r="E26" s="66"/>
      <c r="F26" s="66"/>
      <c r="G26" s="67"/>
      <c r="H26" s="100"/>
    </row>
    <row r="27" spans="1:13" ht="12.75" customHeight="1" x14ac:dyDescent="0.2">
      <c r="A27" s="75"/>
      <c r="B27" s="177"/>
      <c r="C27" s="177"/>
      <c r="D27" s="177"/>
      <c r="E27" s="177"/>
      <c r="F27" s="177"/>
      <c r="G27" s="177"/>
      <c r="H27" s="177"/>
    </row>
    <row r="28" spans="1:13" ht="14.25" x14ac:dyDescent="0.2">
      <c r="B28" s="123"/>
    </row>
    <row r="29" spans="1:13" ht="42.6" customHeight="1" x14ac:dyDescent="0.2">
      <c r="B29" s="178"/>
      <c r="C29" s="178"/>
      <c r="D29" s="178"/>
    </row>
  </sheetData>
  <sheetProtection algorithmName="SHA-512" hashValue="M4oyz/0w2vVYhCBZ2h/f9Br+b4KZqZa/I8cqjhQ0JsaDpNUdOBeACIdGfirSDraFr6fsCmEb4iV1zszRT+nPfQ==" saltValue="AAb5ws83iX2lkhuZc5cRbA==" spinCount="100000" sheet="1" objects="1" scenarios="1"/>
  <mergeCells count="7">
    <mergeCell ref="B27:H27"/>
    <mergeCell ref="B29:D29"/>
    <mergeCell ref="B4:G4"/>
    <mergeCell ref="B5:G5"/>
    <mergeCell ref="B6:G6"/>
    <mergeCell ref="B7:G7"/>
    <mergeCell ref="B8:G8"/>
  </mergeCells>
  <pageMargins left="0.98402777777777772" right="0.19652777777777777" top="0.78680555555555554" bottom="0.78611111111111109" header="0.19652777777777777" footer="0.19652777777777777"/>
  <pageSetup paperSize="9" firstPageNumber="0" orientation="portrait" horizontalDpi="300" verticalDpi="300" r:id="rId1"/>
  <headerFooter alignWithMargins="0">
    <oddHeader>&amp;L&amp;9&amp;F&amp;R&amp;9&amp;A</oddHeader>
    <oddFooter>&amp;L&amp;9&amp;D&amp;R&amp;9&amp;P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78E95-ADA4-4A08-9EF8-42A59B5FDF27}">
  <dimension ref="A1:G32"/>
  <sheetViews>
    <sheetView topLeftCell="A26" zoomScale="142" zoomScaleNormal="142" workbookViewId="0">
      <selection activeCell="F29" sqref="F29"/>
    </sheetView>
  </sheetViews>
  <sheetFormatPr defaultRowHeight="14.25" x14ac:dyDescent="0.2"/>
  <cols>
    <col min="1" max="1" width="4" style="123" customWidth="1"/>
    <col min="2" max="2" width="35.25" style="123" customWidth="1"/>
    <col min="3" max="3" width="4.125" style="123" customWidth="1"/>
    <col min="4" max="4" width="7.25" style="123" customWidth="1"/>
    <col min="5" max="16384" width="9" style="123"/>
  </cols>
  <sheetData>
    <row r="1" spans="1:7" ht="15.75" x14ac:dyDescent="0.25">
      <c r="A1" s="143" t="s">
        <v>42</v>
      </c>
      <c r="B1" s="144" t="s">
        <v>158</v>
      </c>
      <c r="C1" s="145" t="s">
        <v>59</v>
      </c>
      <c r="D1" s="145" t="s">
        <v>59</v>
      </c>
      <c r="E1" s="145" t="s">
        <v>59</v>
      </c>
      <c r="F1" s="145" t="s">
        <v>59</v>
      </c>
      <c r="G1" s="145" t="s">
        <v>59</v>
      </c>
    </row>
    <row r="2" spans="1:7" ht="16.5" x14ac:dyDescent="0.3">
      <c r="A2" s="117"/>
      <c r="B2" s="117"/>
      <c r="C2" s="118"/>
      <c r="D2" s="119"/>
      <c r="E2" s="119"/>
      <c r="F2" s="119"/>
      <c r="G2" s="116"/>
    </row>
    <row r="3" spans="1:7" ht="16.5" x14ac:dyDescent="0.2">
      <c r="A3" s="107"/>
      <c r="B3" s="146" t="s">
        <v>16</v>
      </c>
      <c r="C3" s="147"/>
      <c r="D3" s="147"/>
      <c r="E3" s="147"/>
      <c r="F3" s="147"/>
      <c r="G3" s="147"/>
    </row>
    <row r="4" spans="1:7" ht="84.75" customHeight="1" x14ac:dyDescent="0.2">
      <c r="A4" s="107"/>
      <c r="B4" s="179" t="s">
        <v>162</v>
      </c>
      <c r="C4" s="179"/>
      <c r="D4" s="179"/>
      <c r="E4" s="179"/>
      <c r="F4" s="179"/>
      <c r="G4" s="179"/>
    </row>
    <row r="5" spans="1:7" ht="38.25" customHeight="1" x14ac:dyDescent="0.2">
      <c r="A5" s="107"/>
      <c r="B5" s="179" t="s">
        <v>159</v>
      </c>
      <c r="C5" s="179"/>
      <c r="D5" s="179"/>
      <c r="E5" s="179"/>
      <c r="F5" s="179"/>
      <c r="G5" s="179"/>
    </row>
    <row r="6" spans="1:7" ht="32.25" customHeight="1" x14ac:dyDescent="0.2">
      <c r="A6" s="107"/>
      <c r="B6" s="179" t="s">
        <v>161</v>
      </c>
      <c r="C6" s="179"/>
      <c r="D6" s="179"/>
      <c r="E6" s="179"/>
      <c r="F6" s="179"/>
      <c r="G6" s="179"/>
    </row>
    <row r="7" spans="1:7" ht="16.5" customHeight="1" x14ac:dyDescent="0.2">
      <c r="A7" s="107"/>
      <c r="B7" s="172"/>
      <c r="C7" s="172"/>
      <c r="D7" s="172"/>
      <c r="E7" s="172"/>
      <c r="F7" s="172"/>
      <c r="G7" s="172"/>
    </row>
    <row r="8" spans="1:7" ht="18" customHeight="1" x14ac:dyDescent="0.2">
      <c r="A8" s="107"/>
      <c r="B8" s="172"/>
      <c r="C8" s="172"/>
      <c r="D8" s="172"/>
      <c r="E8" s="172"/>
      <c r="F8" s="172"/>
      <c r="G8" s="172"/>
    </row>
    <row r="9" spans="1:7" ht="16.5" x14ac:dyDescent="0.2">
      <c r="A9" s="150"/>
      <c r="B9" s="150"/>
      <c r="C9" s="150"/>
      <c r="D9" s="150"/>
      <c r="E9" s="150"/>
      <c r="F9" s="150"/>
      <c r="G9" s="150"/>
    </row>
    <row r="10" spans="1:7" x14ac:dyDescent="0.2">
      <c r="A10" s="151"/>
      <c r="B10" s="60" t="s">
        <v>58</v>
      </c>
      <c r="C10" s="59" t="s">
        <v>1</v>
      </c>
      <c r="D10" s="60" t="s">
        <v>2</v>
      </c>
      <c r="E10" s="60" t="s">
        <v>3</v>
      </c>
      <c r="F10" s="60"/>
      <c r="G10" s="74" t="s">
        <v>186</v>
      </c>
    </row>
    <row r="11" spans="1:7" ht="63.75" x14ac:dyDescent="0.2">
      <c r="A11" s="75" t="s">
        <v>160</v>
      </c>
      <c r="B11" s="152" t="s">
        <v>168</v>
      </c>
      <c r="C11" s="65"/>
      <c r="D11" s="66"/>
      <c r="E11" s="55"/>
      <c r="F11" s="66"/>
      <c r="G11" s="180"/>
    </row>
    <row r="12" spans="1:7" ht="25.5" x14ac:dyDescent="0.2">
      <c r="A12" s="75"/>
      <c r="B12" s="155" t="s">
        <v>163</v>
      </c>
      <c r="C12" s="87" t="s">
        <v>79</v>
      </c>
      <c r="D12" s="66">
        <f>SUM(0.6*1*72)</f>
        <v>43.199999999999996</v>
      </c>
      <c r="E12" s="55">
        <v>0</v>
      </c>
      <c r="F12" s="66"/>
      <c r="G12" s="77">
        <f>SUM(D12*E12)</f>
        <v>0</v>
      </c>
    </row>
    <row r="13" spans="1:7" ht="38.25" x14ac:dyDescent="0.2">
      <c r="A13" s="75"/>
      <c r="B13" s="155" t="s">
        <v>178</v>
      </c>
      <c r="C13" s="87" t="s">
        <v>81</v>
      </c>
      <c r="D13" s="66">
        <f>SUM(0.6*72)</f>
        <v>43.199999999999996</v>
      </c>
      <c r="E13" s="55"/>
      <c r="F13" s="66"/>
      <c r="G13" s="77">
        <f>SUM(D13*E13)</f>
        <v>0</v>
      </c>
    </row>
    <row r="14" spans="1:7" ht="66" customHeight="1" x14ac:dyDescent="0.2">
      <c r="A14" s="75"/>
      <c r="B14" s="155" t="s">
        <v>164</v>
      </c>
      <c r="C14" s="87" t="s">
        <v>55</v>
      </c>
      <c r="D14" s="66">
        <v>72</v>
      </c>
      <c r="E14" s="55">
        <v>0</v>
      </c>
      <c r="F14" s="66"/>
      <c r="G14" s="77">
        <f>SUM(D14*E14)</f>
        <v>0</v>
      </c>
    </row>
    <row r="15" spans="1:7" ht="26.25" customHeight="1" x14ac:dyDescent="0.2">
      <c r="A15" s="75"/>
      <c r="B15" s="155" t="s">
        <v>179</v>
      </c>
      <c r="C15" s="87" t="s">
        <v>79</v>
      </c>
      <c r="D15" s="66">
        <f>SUM(0.6*1*72)</f>
        <v>43.199999999999996</v>
      </c>
      <c r="E15" s="55">
        <v>0</v>
      </c>
      <c r="F15" s="66"/>
      <c r="G15" s="77">
        <f>SUM(D15*E15)</f>
        <v>0</v>
      </c>
    </row>
    <row r="16" spans="1:7" x14ac:dyDescent="0.2">
      <c r="A16" s="75"/>
      <c r="B16" s="152"/>
      <c r="C16" s="65"/>
      <c r="D16" s="66"/>
      <c r="E16" s="55"/>
      <c r="F16" s="66"/>
      <c r="G16" s="77"/>
    </row>
    <row r="17" spans="1:7" ht="29.25" customHeight="1" x14ac:dyDescent="0.2">
      <c r="A17" s="75" t="s">
        <v>165</v>
      </c>
      <c r="B17" s="152" t="s">
        <v>185</v>
      </c>
      <c r="C17" s="181"/>
      <c r="D17" s="87"/>
      <c r="E17" s="141"/>
      <c r="F17" s="153"/>
      <c r="G17" s="153"/>
    </row>
    <row r="18" spans="1:7" ht="38.25" x14ac:dyDescent="0.2">
      <c r="A18" s="149"/>
      <c r="B18" s="152" t="s">
        <v>166</v>
      </c>
      <c r="C18" s="87" t="s">
        <v>13</v>
      </c>
      <c r="D18" s="66">
        <v>3</v>
      </c>
      <c r="E18" s="55">
        <v>0</v>
      </c>
      <c r="F18" s="66"/>
      <c r="G18" s="77">
        <f>SUM(D18*E18)</f>
        <v>0</v>
      </c>
    </row>
    <row r="19" spans="1:7" x14ac:dyDescent="0.2">
      <c r="A19" s="149"/>
      <c r="B19" s="182"/>
      <c r="D19" s="66"/>
      <c r="E19" s="55"/>
      <c r="F19" s="66"/>
      <c r="G19" s="77"/>
    </row>
    <row r="20" spans="1:7" ht="38.25" x14ac:dyDescent="0.2">
      <c r="A20" s="75" t="s">
        <v>167</v>
      </c>
      <c r="B20" s="152" t="s">
        <v>170</v>
      </c>
      <c r="C20" s="87" t="s">
        <v>13</v>
      </c>
      <c r="D20" s="66">
        <v>7</v>
      </c>
      <c r="E20" s="55">
        <v>0</v>
      </c>
      <c r="F20" s="66"/>
      <c r="G20" s="77">
        <f>SUM(D20*E20)</f>
        <v>0</v>
      </c>
    </row>
    <row r="21" spans="1:7" x14ac:dyDescent="0.2">
      <c r="A21" s="149"/>
      <c r="B21" s="149"/>
      <c r="C21" s="183"/>
      <c r="D21" s="66"/>
      <c r="E21" s="141"/>
      <c r="F21" s="153"/>
      <c r="G21" s="153"/>
    </row>
    <row r="22" spans="1:7" x14ac:dyDescent="0.2">
      <c r="A22" s="75" t="s">
        <v>173</v>
      </c>
      <c r="B22" s="152" t="s">
        <v>175</v>
      </c>
      <c r="C22" s="183"/>
      <c r="D22" s="88"/>
      <c r="E22" s="56"/>
      <c r="F22" s="88"/>
      <c r="G22" s="79"/>
    </row>
    <row r="23" spans="1:7" ht="67.5" customHeight="1" x14ac:dyDescent="0.2">
      <c r="A23" s="75"/>
      <c r="B23" s="152" t="s">
        <v>184</v>
      </c>
      <c r="C23" s="87" t="s">
        <v>13</v>
      </c>
      <c r="D23" s="66">
        <v>1</v>
      </c>
      <c r="E23" s="55">
        <v>0</v>
      </c>
      <c r="F23" s="66"/>
      <c r="G23" s="77">
        <f>SUM(D23*E23)</f>
        <v>0</v>
      </c>
    </row>
    <row r="24" spans="1:7" ht="16.5" x14ac:dyDescent="0.2">
      <c r="A24" s="149"/>
      <c r="B24" s="182"/>
      <c r="C24" s="183"/>
      <c r="D24" s="158"/>
      <c r="E24" s="55"/>
      <c r="F24" s="66"/>
      <c r="G24" s="77"/>
    </row>
    <row r="25" spans="1:7" ht="16.5" x14ac:dyDescent="0.2">
      <c r="A25" s="75" t="s">
        <v>174</v>
      </c>
      <c r="B25" s="152" t="s">
        <v>171</v>
      </c>
      <c r="C25" s="183"/>
      <c r="D25" s="158"/>
      <c r="E25" s="55"/>
      <c r="F25" s="66"/>
      <c r="G25" s="77"/>
    </row>
    <row r="26" spans="1:7" ht="102" customHeight="1" x14ac:dyDescent="0.2">
      <c r="A26" s="75"/>
      <c r="B26" s="152" t="s">
        <v>176</v>
      </c>
      <c r="C26" s="87" t="s">
        <v>55</v>
      </c>
      <c r="D26" s="66">
        <v>72</v>
      </c>
      <c r="E26" s="55">
        <v>0</v>
      </c>
      <c r="F26" s="66"/>
      <c r="G26" s="77">
        <f>SUM(D26*E26)</f>
        <v>0</v>
      </c>
    </row>
    <row r="27" spans="1:7" x14ac:dyDescent="0.2">
      <c r="A27" s="149"/>
      <c r="B27" s="182"/>
      <c r="C27" s="183"/>
      <c r="D27" s="157"/>
      <c r="E27" s="55"/>
      <c r="F27" s="66"/>
      <c r="G27" s="77"/>
    </row>
    <row r="28" spans="1:7" ht="38.25" x14ac:dyDescent="0.2">
      <c r="A28" s="75" t="s">
        <v>187</v>
      </c>
      <c r="B28" s="152" t="s">
        <v>177</v>
      </c>
      <c r="E28" s="111"/>
    </row>
    <row r="29" spans="1:7" ht="65.25" customHeight="1" x14ac:dyDescent="0.2">
      <c r="A29" s="75"/>
      <c r="B29" s="152" t="s">
        <v>172</v>
      </c>
      <c r="C29" s="87" t="s">
        <v>13</v>
      </c>
      <c r="D29" s="66">
        <v>7</v>
      </c>
      <c r="E29" s="55">
        <v>0</v>
      </c>
      <c r="F29" s="66"/>
      <c r="G29" s="77">
        <f>SUM(D29*E29)</f>
        <v>0</v>
      </c>
    </row>
    <row r="30" spans="1:7" x14ac:dyDescent="0.2">
      <c r="A30" s="136"/>
      <c r="B30" s="162"/>
      <c r="C30" s="163"/>
      <c r="D30" s="164"/>
      <c r="E30" s="142"/>
      <c r="F30" s="164"/>
      <c r="G30" s="165"/>
    </row>
    <row r="31" spans="1:7" ht="16.5" x14ac:dyDescent="0.3">
      <c r="A31" s="94"/>
      <c r="B31" s="94" t="s">
        <v>52</v>
      </c>
      <c r="C31" s="95"/>
      <c r="D31" s="96"/>
      <c r="E31" s="97"/>
      <c r="F31" s="97"/>
      <c r="G31" s="98">
        <f>SUM(G12:G30)</f>
        <v>0</v>
      </c>
    </row>
    <row r="32" spans="1:7" ht="16.5" x14ac:dyDescent="0.3">
      <c r="A32" s="184"/>
      <c r="B32" s="185"/>
      <c r="C32" s="118"/>
      <c r="D32" s="119"/>
      <c r="E32" s="119"/>
      <c r="F32" s="119"/>
      <c r="G32" s="186"/>
    </row>
  </sheetData>
  <sheetProtection algorithmName="SHA-512" hashValue="MT3bAhAyUXQPdqlxXaCsjf2aKvHxIogFphz9/MbSrA5qU2A5TkciuZ3NA7q+ytrn8D+GxM9G6LusW7HX6e1vvg==" saltValue="+eZN/fZnNm/2rUgt6VJO7A==" spinCount="100000" sheet="1" objects="1" scenarios="1"/>
  <mergeCells count="5">
    <mergeCell ref="A9:G9"/>
    <mergeCell ref="B6:G6"/>
    <mergeCell ref="B1:G1"/>
    <mergeCell ref="B4:G4"/>
    <mergeCell ref="B5:G5"/>
  </mergeCells>
  <pageMargins left="0.7" right="0.7" top="0.75" bottom="0.75" header="0.3" footer="0.3"/>
  <pageSetup paperSize="9"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10B4F-1D77-417D-8177-8221D9492BE9}">
  <dimension ref="A1:F143"/>
  <sheetViews>
    <sheetView topLeftCell="A82" zoomScale="142" zoomScaleNormal="142" workbookViewId="0">
      <selection activeCell="F97" sqref="F97"/>
    </sheetView>
  </sheetViews>
  <sheetFormatPr defaultRowHeight="14.25" x14ac:dyDescent="0.2"/>
  <cols>
    <col min="1" max="1" width="4" style="123" customWidth="1"/>
    <col min="2" max="2" width="32.625" style="123" customWidth="1"/>
    <col min="3" max="3" width="5.625" style="123" customWidth="1"/>
    <col min="4" max="5" width="9" style="123"/>
    <col min="6" max="6" width="11.5" style="123" customWidth="1"/>
    <col min="7" max="16384" width="9" style="123"/>
  </cols>
  <sheetData>
    <row r="1" spans="1:6" ht="15.75" x14ac:dyDescent="0.25">
      <c r="A1" s="143" t="s">
        <v>44</v>
      </c>
      <c r="B1" s="144" t="s">
        <v>316</v>
      </c>
      <c r="C1" s="145" t="s">
        <v>59</v>
      </c>
      <c r="D1" s="145" t="s">
        <v>59</v>
      </c>
      <c r="E1" s="145" t="s">
        <v>59</v>
      </c>
      <c r="F1" s="145" t="s">
        <v>59</v>
      </c>
    </row>
    <row r="2" spans="1:6" ht="16.5" x14ac:dyDescent="0.3">
      <c r="A2" s="117"/>
      <c r="B2" s="117"/>
      <c r="C2" s="119"/>
      <c r="D2" s="119"/>
      <c r="E2" s="119"/>
      <c r="F2" s="116"/>
    </row>
    <row r="3" spans="1:6" ht="16.5" x14ac:dyDescent="0.3">
      <c r="A3" s="117" t="s">
        <v>285</v>
      </c>
      <c r="B3" s="117" t="s">
        <v>58</v>
      </c>
      <c r="C3" s="119" t="s">
        <v>1</v>
      </c>
      <c r="D3" s="119" t="s">
        <v>2</v>
      </c>
      <c r="E3" s="119" t="s">
        <v>3</v>
      </c>
      <c r="F3" s="123" t="s">
        <v>186</v>
      </c>
    </row>
    <row r="4" spans="1:6" ht="16.5" x14ac:dyDescent="0.3">
      <c r="A4" s="117"/>
      <c r="B4" s="117"/>
      <c r="C4" s="119"/>
      <c r="D4" s="119"/>
      <c r="E4" s="119"/>
      <c r="F4" s="116"/>
    </row>
    <row r="5" spans="1:6" ht="16.5" x14ac:dyDescent="0.3">
      <c r="A5" s="189" t="s">
        <v>281</v>
      </c>
      <c r="B5" s="189"/>
      <c r="C5" s="126"/>
      <c r="D5" s="126"/>
      <c r="E5" s="126"/>
      <c r="F5" s="127"/>
    </row>
    <row r="6" spans="1:6" ht="16.5" x14ac:dyDescent="0.3">
      <c r="A6" s="117"/>
      <c r="B6" s="117"/>
      <c r="C6" s="119"/>
      <c r="D6" s="119"/>
      <c r="E6" s="119"/>
      <c r="F6" s="116"/>
    </row>
    <row r="7" spans="1:6" x14ac:dyDescent="0.2">
      <c r="A7" s="75" t="s">
        <v>213</v>
      </c>
      <c r="B7" s="155" t="s">
        <v>282</v>
      </c>
      <c r="C7" s="190" t="s">
        <v>43</v>
      </c>
      <c r="D7" s="66">
        <v>1</v>
      </c>
      <c r="E7" s="55">
        <v>0</v>
      </c>
      <c r="F7" s="77">
        <f>D7*E7</f>
        <v>0</v>
      </c>
    </row>
    <row r="8" spans="1:6" x14ac:dyDescent="0.2">
      <c r="A8" s="75"/>
      <c r="B8" s="155"/>
      <c r="C8" s="190"/>
      <c r="D8" s="66"/>
      <c r="E8" s="55"/>
      <c r="F8" s="77"/>
    </row>
    <row r="9" spans="1:6" x14ac:dyDescent="0.2">
      <c r="A9" s="75" t="s">
        <v>215</v>
      </c>
      <c r="B9" s="155" t="s">
        <v>283</v>
      </c>
      <c r="C9" s="190" t="s">
        <v>43</v>
      </c>
      <c r="D9" s="66">
        <v>1</v>
      </c>
      <c r="E9" s="55">
        <v>0</v>
      </c>
      <c r="F9" s="77">
        <f>D9*E9</f>
        <v>0</v>
      </c>
    </row>
    <row r="10" spans="1:6" x14ac:dyDescent="0.2">
      <c r="A10" s="75"/>
      <c r="B10" s="155"/>
      <c r="C10" s="190"/>
      <c r="D10" s="66"/>
      <c r="E10" s="55"/>
      <c r="F10" s="77"/>
    </row>
    <row r="11" spans="1:6" x14ac:dyDescent="0.2">
      <c r="A11" s="75" t="s">
        <v>217</v>
      </c>
      <c r="B11" s="155" t="s">
        <v>284</v>
      </c>
      <c r="C11" s="190" t="s">
        <v>10</v>
      </c>
      <c r="D11" s="66">
        <v>1</v>
      </c>
      <c r="E11" s="55">
        <v>0</v>
      </c>
      <c r="F11" s="77">
        <f>D11*E11</f>
        <v>0</v>
      </c>
    </row>
    <row r="12" spans="1:6" ht="16.5" x14ac:dyDescent="0.3">
      <c r="A12" s="117"/>
      <c r="B12" s="117"/>
      <c r="E12" s="111"/>
    </row>
    <row r="13" spans="1:6" ht="16.5" x14ac:dyDescent="0.3">
      <c r="A13" s="191"/>
      <c r="B13" s="192" t="s">
        <v>286</v>
      </c>
      <c r="C13" s="193"/>
      <c r="D13" s="194"/>
      <c r="E13" s="187"/>
      <c r="F13" s="195">
        <f>SUM(F7:F11)</f>
        <v>0</v>
      </c>
    </row>
    <row r="14" spans="1:6" ht="16.5" x14ac:dyDescent="0.3">
      <c r="A14" s="117"/>
      <c r="B14" s="117"/>
      <c r="C14" s="190"/>
      <c r="D14" s="66"/>
      <c r="E14" s="55"/>
      <c r="F14" s="77"/>
    </row>
    <row r="15" spans="1:6" ht="14.25" customHeight="1" x14ac:dyDescent="0.2">
      <c r="A15" s="196" t="s">
        <v>212</v>
      </c>
      <c r="B15" s="196"/>
      <c r="C15" s="60"/>
      <c r="D15" s="60"/>
      <c r="E15" s="54"/>
      <c r="F15" s="74"/>
    </row>
    <row r="16" spans="1:6" x14ac:dyDescent="0.2">
      <c r="A16" s="75"/>
      <c r="B16" s="152"/>
      <c r="C16" s="66"/>
      <c r="D16" s="66"/>
      <c r="E16" s="55"/>
      <c r="F16" s="180"/>
    </row>
    <row r="17" spans="1:6" ht="14.25" customHeight="1" x14ac:dyDescent="0.2">
      <c r="A17" s="75" t="s">
        <v>213</v>
      </c>
      <c r="B17" s="155" t="s">
        <v>214</v>
      </c>
      <c r="C17" s="190" t="s">
        <v>6</v>
      </c>
      <c r="D17" s="66">
        <v>10</v>
      </c>
      <c r="E17" s="55">
        <v>0</v>
      </c>
      <c r="F17" s="77">
        <f>D17*E17</f>
        <v>0</v>
      </c>
    </row>
    <row r="18" spans="1:6" x14ac:dyDescent="0.2">
      <c r="A18" s="75"/>
      <c r="B18" s="155"/>
      <c r="C18" s="197"/>
      <c r="D18" s="66"/>
      <c r="E18" s="55"/>
      <c r="F18" s="77"/>
    </row>
    <row r="19" spans="1:6" ht="27.75" customHeight="1" x14ac:dyDescent="0.2">
      <c r="A19" s="75" t="s">
        <v>215</v>
      </c>
      <c r="B19" s="155" t="s">
        <v>216</v>
      </c>
      <c r="C19" s="190" t="s">
        <v>6</v>
      </c>
      <c r="D19" s="66">
        <v>180</v>
      </c>
      <c r="E19" s="55">
        <v>0</v>
      </c>
      <c r="F19" s="77">
        <f>D19*E19</f>
        <v>0</v>
      </c>
    </row>
    <row r="20" spans="1:6" ht="16.5" customHeight="1" x14ac:dyDescent="0.2">
      <c r="A20" s="75"/>
      <c r="B20" s="155"/>
      <c r="C20" s="190"/>
      <c r="D20" s="66"/>
      <c r="E20" s="55"/>
      <c r="F20" s="77"/>
    </row>
    <row r="21" spans="1:6" ht="14.25" customHeight="1" x14ac:dyDescent="0.2">
      <c r="A21" s="75" t="s">
        <v>217</v>
      </c>
      <c r="B21" s="152" t="s">
        <v>218</v>
      </c>
      <c r="C21" s="190" t="s">
        <v>208</v>
      </c>
      <c r="D21" s="66">
        <v>5</v>
      </c>
      <c r="E21" s="55">
        <v>0</v>
      </c>
      <c r="F21" s="77">
        <f>D21*E21</f>
        <v>0</v>
      </c>
    </row>
    <row r="22" spans="1:6" ht="13.5" customHeight="1" x14ac:dyDescent="0.2">
      <c r="A22" s="75"/>
      <c r="B22" s="152"/>
      <c r="C22" s="198"/>
      <c r="D22" s="153"/>
      <c r="E22" s="141"/>
      <c r="F22" s="153"/>
    </row>
    <row r="23" spans="1:6" ht="14.25" customHeight="1" x14ac:dyDescent="0.2">
      <c r="A23" s="75" t="s">
        <v>219</v>
      </c>
      <c r="B23" s="152" t="s">
        <v>220</v>
      </c>
      <c r="C23" s="190" t="s">
        <v>208</v>
      </c>
      <c r="D23" s="199" t="s">
        <v>221</v>
      </c>
      <c r="E23" s="55">
        <v>0</v>
      </c>
      <c r="F23" s="77">
        <f>D23*E23</f>
        <v>0</v>
      </c>
    </row>
    <row r="24" spans="1:6" x14ac:dyDescent="0.2">
      <c r="A24" s="75"/>
      <c r="B24" s="182"/>
      <c r="C24" s="190"/>
      <c r="D24" s="199"/>
      <c r="E24" s="55"/>
      <c r="F24" s="77"/>
    </row>
    <row r="25" spans="1:6" ht="14.25" customHeight="1" x14ac:dyDescent="0.2">
      <c r="A25" s="75" t="s">
        <v>222</v>
      </c>
      <c r="B25" s="152" t="s">
        <v>223</v>
      </c>
      <c r="C25" s="190" t="s">
        <v>6</v>
      </c>
      <c r="D25" s="199" t="s">
        <v>224</v>
      </c>
      <c r="E25" s="55">
        <v>0</v>
      </c>
      <c r="F25" s="77">
        <f>D25*E25</f>
        <v>0</v>
      </c>
    </row>
    <row r="26" spans="1:6" x14ac:dyDescent="0.2">
      <c r="A26" s="75"/>
      <c r="B26" s="149"/>
      <c r="C26" s="190"/>
      <c r="D26" s="199"/>
      <c r="E26" s="141"/>
      <c r="F26" s="153"/>
    </row>
    <row r="27" spans="1:6" x14ac:dyDescent="0.2">
      <c r="A27" s="75" t="s">
        <v>225</v>
      </c>
      <c r="B27" s="152" t="s">
        <v>226</v>
      </c>
      <c r="C27" s="190" t="s">
        <v>205</v>
      </c>
      <c r="D27" s="199" t="s">
        <v>227</v>
      </c>
      <c r="E27" s="55">
        <v>0</v>
      </c>
      <c r="F27" s="77">
        <f>D27*E27</f>
        <v>0</v>
      </c>
    </row>
    <row r="28" spans="1:6" ht="12.75" customHeight="1" x14ac:dyDescent="0.2">
      <c r="A28" s="75"/>
      <c r="B28" s="200"/>
      <c r="C28" s="190"/>
      <c r="D28" s="199"/>
      <c r="E28" s="55"/>
      <c r="F28" s="77"/>
    </row>
    <row r="29" spans="1:6" ht="14.25" customHeight="1" x14ac:dyDescent="0.2">
      <c r="A29" s="75" t="s">
        <v>228</v>
      </c>
      <c r="B29" s="152" t="s">
        <v>229</v>
      </c>
      <c r="C29" s="201"/>
      <c r="D29" s="199"/>
      <c r="E29" s="55"/>
      <c r="F29" s="77"/>
    </row>
    <row r="30" spans="1:6" x14ac:dyDescent="0.2">
      <c r="A30" s="75" t="s">
        <v>230</v>
      </c>
      <c r="B30" s="152" t="s">
        <v>231</v>
      </c>
      <c r="C30" s="190" t="s">
        <v>6</v>
      </c>
      <c r="D30" s="199" t="s">
        <v>232</v>
      </c>
      <c r="E30" s="55">
        <v>0</v>
      </c>
      <c r="F30" s="77">
        <f>D30*E30</f>
        <v>0</v>
      </c>
    </row>
    <row r="31" spans="1:6" ht="13.5" customHeight="1" x14ac:dyDescent="0.2">
      <c r="A31" s="75"/>
      <c r="B31" s="152"/>
      <c r="C31" s="66"/>
      <c r="D31" s="199"/>
      <c r="E31" s="55"/>
      <c r="F31" s="77"/>
    </row>
    <row r="32" spans="1:6" ht="14.25" customHeight="1" x14ac:dyDescent="0.2">
      <c r="A32" s="75" t="s">
        <v>233</v>
      </c>
      <c r="B32" s="152" t="s">
        <v>234</v>
      </c>
      <c r="C32" s="190" t="s">
        <v>6</v>
      </c>
      <c r="D32" s="199" t="s">
        <v>224</v>
      </c>
      <c r="E32" s="55">
        <v>0</v>
      </c>
      <c r="F32" s="77">
        <f>D32*E32</f>
        <v>0</v>
      </c>
    </row>
    <row r="33" spans="1:6" x14ac:dyDescent="0.2">
      <c r="A33" s="75"/>
      <c r="B33" s="152"/>
      <c r="C33" s="190"/>
      <c r="D33" s="199"/>
      <c r="E33" s="111"/>
    </row>
    <row r="34" spans="1:6" ht="50.25" customHeight="1" x14ac:dyDescent="0.2">
      <c r="A34" s="75" t="s">
        <v>235</v>
      </c>
      <c r="B34" s="152" t="s">
        <v>236</v>
      </c>
      <c r="C34" s="190" t="s">
        <v>6</v>
      </c>
      <c r="D34" s="199" t="s">
        <v>224</v>
      </c>
      <c r="E34" s="55">
        <v>0</v>
      </c>
      <c r="F34" s="77">
        <f>D34*E34</f>
        <v>0</v>
      </c>
    </row>
    <row r="35" spans="1:6" x14ac:dyDescent="0.2">
      <c r="A35" s="75"/>
      <c r="B35" s="152"/>
      <c r="C35" s="190"/>
      <c r="D35" s="199"/>
      <c r="E35" s="55"/>
      <c r="F35" s="77"/>
    </row>
    <row r="36" spans="1:6" ht="14.25" customHeight="1" x14ac:dyDescent="0.2">
      <c r="A36" s="75" t="s">
        <v>237</v>
      </c>
      <c r="B36" s="152" t="s">
        <v>238</v>
      </c>
      <c r="C36" s="190" t="s">
        <v>208</v>
      </c>
      <c r="D36" s="199" t="s">
        <v>239</v>
      </c>
      <c r="E36" s="55">
        <v>0</v>
      </c>
      <c r="F36" s="77">
        <f>D36*E36</f>
        <v>0</v>
      </c>
    </row>
    <row r="37" spans="1:6" ht="12" customHeight="1" x14ac:dyDescent="0.2">
      <c r="A37" s="75"/>
      <c r="B37" s="152"/>
      <c r="C37" s="190"/>
      <c r="D37" s="199"/>
      <c r="E37" s="55"/>
      <c r="F37" s="77"/>
    </row>
    <row r="38" spans="1:6" x14ac:dyDescent="0.2">
      <c r="A38" s="75" t="s">
        <v>240</v>
      </c>
      <c r="B38" s="152" t="s">
        <v>241</v>
      </c>
      <c r="C38" s="190" t="s">
        <v>47</v>
      </c>
      <c r="D38" s="199">
        <v>10</v>
      </c>
      <c r="E38" s="55"/>
      <c r="F38" s="77">
        <f>SUM(F17:F37)*0.1</f>
        <v>0</v>
      </c>
    </row>
    <row r="39" spans="1:6" x14ac:dyDescent="0.2">
      <c r="A39" s="75"/>
      <c r="B39" s="152"/>
      <c r="C39" s="190"/>
      <c r="D39" s="199"/>
      <c r="E39" s="55"/>
      <c r="F39" s="77"/>
    </row>
    <row r="40" spans="1:6" ht="16.5" x14ac:dyDescent="0.3">
      <c r="A40" s="202"/>
      <c r="B40" s="203" t="s">
        <v>242</v>
      </c>
      <c r="C40" s="204"/>
      <c r="D40" s="205"/>
      <c r="E40" s="188"/>
      <c r="F40" s="207">
        <f>SUM(F17:F39)</f>
        <v>0</v>
      </c>
    </row>
    <row r="41" spans="1:6" x14ac:dyDescent="0.2">
      <c r="A41" s="75"/>
      <c r="C41" s="190"/>
      <c r="D41" s="199"/>
      <c r="E41" s="55"/>
      <c r="F41" s="77"/>
    </row>
    <row r="42" spans="1:6" x14ac:dyDescent="0.2">
      <c r="A42" s="75"/>
      <c r="C42" s="190"/>
      <c r="D42" s="199"/>
      <c r="E42" s="55"/>
      <c r="F42" s="77"/>
    </row>
    <row r="43" spans="1:6" ht="16.5" x14ac:dyDescent="0.25">
      <c r="A43" s="208" t="s">
        <v>243</v>
      </c>
      <c r="B43" s="209"/>
      <c r="C43" s="190"/>
      <c r="D43" s="199"/>
      <c r="E43" s="55"/>
      <c r="F43" s="77"/>
    </row>
    <row r="44" spans="1:6" x14ac:dyDescent="0.2">
      <c r="A44" s="75"/>
      <c r="C44" s="190"/>
      <c r="D44" s="199"/>
      <c r="E44" s="55"/>
      <c r="F44" s="77"/>
    </row>
    <row r="45" spans="1:6" x14ac:dyDescent="0.2">
      <c r="A45" s="75" t="s">
        <v>213</v>
      </c>
      <c r="B45" s="152" t="s">
        <v>244</v>
      </c>
      <c r="C45" s="190" t="s">
        <v>6</v>
      </c>
      <c r="D45" s="199">
        <v>220</v>
      </c>
      <c r="E45" s="55">
        <v>0</v>
      </c>
      <c r="F45" s="77">
        <f>D45*E45</f>
        <v>0</v>
      </c>
    </row>
    <row r="46" spans="1:6" x14ac:dyDescent="0.2">
      <c r="A46" s="75"/>
      <c r="B46" s="152"/>
      <c r="C46" s="190"/>
      <c r="D46" s="199"/>
      <c r="E46" s="55"/>
      <c r="F46" s="77"/>
    </row>
    <row r="47" spans="1:6" x14ac:dyDescent="0.2">
      <c r="A47" s="75" t="s">
        <v>215</v>
      </c>
      <c r="B47" s="152" t="s">
        <v>245</v>
      </c>
      <c r="C47" s="190" t="s">
        <v>6</v>
      </c>
      <c r="D47" s="199">
        <v>190</v>
      </c>
      <c r="E47" s="55">
        <v>0</v>
      </c>
      <c r="F47" s="77">
        <f>D47*E47</f>
        <v>0</v>
      </c>
    </row>
    <row r="48" spans="1:6" x14ac:dyDescent="0.2">
      <c r="A48" s="75"/>
      <c r="B48" s="152"/>
      <c r="C48" s="190"/>
      <c r="D48" s="199"/>
      <c r="E48" s="55"/>
      <c r="F48" s="77"/>
    </row>
    <row r="49" spans="1:6" ht="76.5" x14ac:dyDescent="0.2">
      <c r="A49" s="75" t="s">
        <v>217</v>
      </c>
      <c r="B49" s="152" t="s">
        <v>246</v>
      </c>
      <c r="C49" s="190" t="s">
        <v>208</v>
      </c>
      <c r="D49" s="199">
        <v>1</v>
      </c>
      <c r="E49" s="55">
        <v>0</v>
      </c>
      <c r="F49" s="77">
        <f>D49*E49</f>
        <v>0</v>
      </c>
    </row>
    <row r="50" spans="1:6" x14ac:dyDescent="0.2">
      <c r="A50" s="75"/>
      <c r="B50" s="152"/>
      <c r="C50" s="190"/>
      <c r="D50" s="199"/>
      <c r="E50" s="55"/>
      <c r="F50" s="77"/>
    </row>
    <row r="51" spans="1:6" ht="25.5" x14ac:dyDescent="0.2">
      <c r="A51" s="75" t="s">
        <v>219</v>
      </c>
      <c r="B51" s="152" t="s">
        <v>247</v>
      </c>
      <c r="C51" s="190" t="s">
        <v>13</v>
      </c>
      <c r="D51" s="199">
        <v>5</v>
      </c>
      <c r="E51" s="55">
        <v>0</v>
      </c>
      <c r="F51" s="77">
        <f>D51*E51</f>
        <v>0</v>
      </c>
    </row>
    <row r="52" spans="1:6" x14ac:dyDescent="0.2">
      <c r="A52" s="75"/>
      <c r="B52" s="152"/>
      <c r="C52" s="190"/>
      <c r="D52" s="199"/>
      <c r="E52" s="55"/>
      <c r="F52" s="77"/>
    </row>
    <row r="53" spans="1:6" ht="25.5" x14ac:dyDescent="0.2">
      <c r="A53" s="75" t="s">
        <v>222</v>
      </c>
      <c r="B53" s="152" t="s">
        <v>248</v>
      </c>
      <c r="C53" s="190" t="s">
        <v>208</v>
      </c>
      <c r="D53" s="199">
        <v>5</v>
      </c>
      <c r="E53" s="55">
        <v>0</v>
      </c>
      <c r="F53" s="77">
        <f>D53*E53</f>
        <v>0</v>
      </c>
    </row>
    <row r="54" spans="1:6" x14ac:dyDescent="0.2">
      <c r="A54" s="75"/>
      <c r="B54" s="152"/>
      <c r="C54" s="190"/>
      <c r="D54" s="199"/>
      <c r="E54" s="55"/>
      <c r="F54" s="77"/>
    </row>
    <row r="55" spans="1:6" ht="409.5" x14ac:dyDescent="0.2">
      <c r="A55" s="75" t="s">
        <v>225</v>
      </c>
      <c r="B55" s="210" t="s">
        <v>249</v>
      </c>
      <c r="C55" s="190" t="s">
        <v>208</v>
      </c>
      <c r="D55" s="199">
        <v>1</v>
      </c>
      <c r="E55" s="55">
        <v>0</v>
      </c>
      <c r="F55" s="77">
        <f>D55*E55</f>
        <v>0</v>
      </c>
    </row>
    <row r="56" spans="1:6" x14ac:dyDescent="0.2">
      <c r="A56" s="75"/>
      <c r="B56" s="152"/>
      <c r="C56" s="190"/>
      <c r="D56" s="199"/>
      <c r="E56" s="55"/>
      <c r="F56" s="77"/>
    </row>
    <row r="57" spans="1:6" x14ac:dyDescent="0.2">
      <c r="A57" s="75" t="s">
        <v>233</v>
      </c>
      <c r="B57" s="152" t="s">
        <v>250</v>
      </c>
      <c r="C57" s="190"/>
      <c r="D57" s="199"/>
      <c r="E57" s="55"/>
      <c r="F57" s="77"/>
    </row>
    <row r="58" spans="1:6" x14ac:dyDescent="0.2">
      <c r="A58" s="75" t="s">
        <v>230</v>
      </c>
      <c r="B58" s="152" t="s">
        <v>251</v>
      </c>
      <c r="C58" s="190" t="s">
        <v>208</v>
      </c>
      <c r="D58" s="199">
        <v>5</v>
      </c>
      <c r="E58" s="55">
        <v>0</v>
      </c>
      <c r="F58" s="77">
        <f>D58*E58</f>
        <v>0</v>
      </c>
    </row>
    <row r="59" spans="1:6" x14ac:dyDescent="0.2">
      <c r="A59" s="75"/>
      <c r="B59" s="152"/>
      <c r="C59" s="190"/>
      <c r="D59" s="199"/>
      <c r="E59" s="55"/>
      <c r="F59" s="77"/>
    </row>
    <row r="60" spans="1:6" ht="51" x14ac:dyDescent="0.2">
      <c r="A60" s="75" t="s">
        <v>235</v>
      </c>
      <c r="B60" s="152" t="s">
        <v>252</v>
      </c>
      <c r="C60" s="190" t="s">
        <v>208</v>
      </c>
      <c r="D60" s="199">
        <v>5</v>
      </c>
      <c r="E60" s="55">
        <v>0</v>
      </c>
      <c r="F60" s="77">
        <f>D60*E60</f>
        <v>0</v>
      </c>
    </row>
    <row r="61" spans="1:6" x14ac:dyDescent="0.2">
      <c r="A61" s="75"/>
      <c r="B61" s="152"/>
      <c r="C61" s="190"/>
      <c r="D61" s="199"/>
      <c r="E61" s="55"/>
      <c r="F61" s="77"/>
    </row>
    <row r="62" spans="1:6" x14ac:dyDescent="0.2">
      <c r="A62" s="75" t="s">
        <v>237</v>
      </c>
      <c r="B62" s="152" t="s">
        <v>253</v>
      </c>
      <c r="C62" s="190" t="s">
        <v>43</v>
      </c>
      <c r="D62" s="199">
        <v>1</v>
      </c>
      <c r="E62" s="55">
        <v>0</v>
      </c>
      <c r="F62" s="77">
        <f>D62*E62</f>
        <v>0</v>
      </c>
    </row>
    <row r="63" spans="1:6" x14ac:dyDescent="0.2">
      <c r="A63" s="75"/>
      <c r="B63" s="152"/>
      <c r="C63" s="190"/>
      <c r="D63" s="199"/>
      <c r="E63" s="55"/>
      <c r="F63" s="77"/>
    </row>
    <row r="64" spans="1:6" ht="38.25" x14ac:dyDescent="0.2">
      <c r="A64" s="75" t="s">
        <v>240</v>
      </c>
      <c r="B64" s="152" t="s">
        <v>254</v>
      </c>
      <c r="C64" s="190" t="s">
        <v>13</v>
      </c>
      <c r="D64" s="199">
        <v>5</v>
      </c>
      <c r="E64" s="55">
        <v>0</v>
      </c>
      <c r="F64" s="77">
        <f>D64*E64</f>
        <v>0</v>
      </c>
    </row>
    <row r="65" spans="1:6" x14ac:dyDescent="0.2">
      <c r="A65" s="75"/>
      <c r="B65" s="152"/>
      <c r="C65" s="190"/>
      <c r="D65" s="199"/>
      <c r="E65" s="55"/>
      <c r="F65" s="77"/>
    </row>
    <row r="66" spans="1:6" ht="25.5" x14ac:dyDescent="0.2">
      <c r="A66" s="75" t="s">
        <v>255</v>
      </c>
      <c r="B66" s="152" t="s">
        <v>256</v>
      </c>
      <c r="C66" s="190" t="s">
        <v>208</v>
      </c>
      <c r="D66" s="199">
        <v>8</v>
      </c>
      <c r="E66" s="55">
        <v>0</v>
      </c>
      <c r="F66" s="77">
        <f>D66*E66</f>
        <v>0</v>
      </c>
    </row>
    <row r="67" spans="1:6" x14ac:dyDescent="0.2">
      <c r="A67" s="75"/>
      <c r="B67" s="152"/>
      <c r="C67" s="190"/>
      <c r="D67" s="199"/>
      <c r="E67" s="55"/>
      <c r="F67" s="77"/>
    </row>
    <row r="68" spans="1:6" x14ac:dyDescent="0.2">
      <c r="A68" s="75" t="s">
        <v>257</v>
      </c>
      <c r="B68" s="152" t="s">
        <v>258</v>
      </c>
      <c r="C68" s="190" t="s">
        <v>43</v>
      </c>
      <c r="D68" s="199">
        <v>1</v>
      </c>
      <c r="E68" s="55">
        <v>0</v>
      </c>
      <c r="F68" s="77">
        <f>D68*E68</f>
        <v>0</v>
      </c>
    </row>
    <row r="69" spans="1:6" x14ac:dyDescent="0.2">
      <c r="A69" s="75"/>
      <c r="B69" s="152"/>
      <c r="C69" s="190"/>
      <c r="D69" s="199"/>
      <c r="E69" s="55"/>
      <c r="F69" s="77"/>
    </row>
    <row r="70" spans="1:6" ht="76.5" x14ac:dyDescent="0.2">
      <c r="A70" s="75" t="s">
        <v>259</v>
      </c>
      <c r="B70" s="152" t="s">
        <v>260</v>
      </c>
      <c r="C70" s="190" t="s">
        <v>208</v>
      </c>
      <c r="D70" s="199">
        <v>4</v>
      </c>
      <c r="E70" s="55">
        <v>0</v>
      </c>
      <c r="F70" s="77">
        <f>D70*E70</f>
        <v>0</v>
      </c>
    </row>
    <row r="71" spans="1:6" x14ac:dyDescent="0.2">
      <c r="A71" s="75"/>
      <c r="B71" s="152"/>
      <c r="C71" s="190"/>
      <c r="D71" s="199"/>
      <c r="E71" s="55"/>
      <c r="F71" s="77"/>
    </row>
    <row r="72" spans="1:6" ht="25.5" x14ac:dyDescent="0.2">
      <c r="A72" s="75" t="s">
        <v>261</v>
      </c>
      <c r="B72" s="152" t="s">
        <v>262</v>
      </c>
      <c r="C72" s="190" t="s">
        <v>208</v>
      </c>
      <c r="D72" s="199">
        <v>4</v>
      </c>
      <c r="E72" s="55">
        <v>0</v>
      </c>
      <c r="F72" s="77">
        <f>D72*E72</f>
        <v>0</v>
      </c>
    </row>
    <row r="73" spans="1:6" x14ac:dyDescent="0.2">
      <c r="A73" s="75"/>
      <c r="B73" s="152"/>
      <c r="C73" s="190"/>
      <c r="D73" s="199"/>
      <c r="E73" s="55"/>
      <c r="F73" s="77"/>
    </row>
    <row r="74" spans="1:6" ht="25.5" x14ac:dyDescent="0.2">
      <c r="A74" s="75" t="s">
        <v>263</v>
      </c>
      <c r="B74" s="152" t="s">
        <v>264</v>
      </c>
      <c r="C74" s="190" t="s">
        <v>6</v>
      </c>
      <c r="D74" s="199">
        <v>10</v>
      </c>
      <c r="E74" s="55">
        <v>0</v>
      </c>
      <c r="F74" s="77">
        <f>D74*E74</f>
        <v>0</v>
      </c>
    </row>
    <row r="75" spans="1:6" x14ac:dyDescent="0.2">
      <c r="A75" s="75"/>
      <c r="B75" s="152"/>
      <c r="C75" s="190"/>
      <c r="D75" s="199"/>
      <c r="E75" s="55"/>
      <c r="F75" s="77"/>
    </row>
    <row r="76" spans="1:6" x14ac:dyDescent="0.2">
      <c r="A76" s="75" t="s">
        <v>265</v>
      </c>
      <c r="B76" s="152" t="s">
        <v>266</v>
      </c>
      <c r="C76" s="190" t="s">
        <v>43</v>
      </c>
      <c r="D76" s="199">
        <v>1</v>
      </c>
      <c r="E76" s="55">
        <v>0</v>
      </c>
      <c r="F76" s="77">
        <f>D76*E76</f>
        <v>0</v>
      </c>
    </row>
    <row r="77" spans="1:6" x14ac:dyDescent="0.2">
      <c r="A77" s="75"/>
      <c r="B77" s="152"/>
      <c r="C77" s="190"/>
      <c r="D77" s="199"/>
      <c r="E77" s="55"/>
      <c r="F77" s="77"/>
    </row>
    <row r="78" spans="1:6" ht="25.5" x14ac:dyDescent="0.2">
      <c r="A78" s="75" t="s">
        <v>267</v>
      </c>
      <c r="B78" s="152" t="s">
        <v>268</v>
      </c>
      <c r="C78" s="190" t="s">
        <v>43</v>
      </c>
      <c r="D78" s="199">
        <v>1</v>
      </c>
      <c r="E78" s="55">
        <v>0</v>
      </c>
      <c r="F78" s="77">
        <f>D78*E78</f>
        <v>0</v>
      </c>
    </row>
    <row r="79" spans="1:6" x14ac:dyDescent="0.2">
      <c r="A79" s="75"/>
      <c r="B79" s="152"/>
      <c r="C79" s="190"/>
      <c r="D79" s="199"/>
      <c r="E79" s="55"/>
      <c r="F79" s="77"/>
    </row>
    <row r="80" spans="1:6" ht="25.5" x14ac:dyDescent="0.2">
      <c r="A80" s="75" t="s">
        <v>269</v>
      </c>
      <c r="B80" s="152" t="s">
        <v>270</v>
      </c>
      <c r="C80" s="190" t="s">
        <v>43</v>
      </c>
      <c r="D80" s="199">
        <v>1</v>
      </c>
      <c r="E80" s="55">
        <v>0</v>
      </c>
      <c r="F80" s="77">
        <f>D80*E80</f>
        <v>0</v>
      </c>
    </row>
    <row r="81" spans="1:6" x14ac:dyDescent="0.2">
      <c r="A81" s="75"/>
      <c r="B81" s="152"/>
      <c r="C81" s="190"/>
      <c r="D81" s="199"/>
      <c r="E81" s="55"/>
      <c r="F81" s="77"/>
    </row>
    <row r="82" spans="1:6" x14ac:dyDescent="0.2">
      <c r="A82" s="75" t="s">
        <v>271</v>
      </c>
      <c r="B82" s="152" t="s">
        <v>341</v>
      </c>
      <c r="C82" s="190" t="s">
        <v>47</v>
      </c>
      <c r="D82" s="199"/>
      <c r="E82" s="55">
        <v>0.1</v>
      </c>
      <c r="F82" s="77">
        <f>SUM(F45:F64)</f>
        <v>0</v>
      </c>
    </row>
    <row r="83" spans="1:6" x14ac:dyDescent="0.2">
      <c r="A83" s="75"/>
      <c r="B83" s="152"/>
      <c r="C83" s="190"/>
      <c r="D83" s="199"/>
      <c r="E83" s="55"/>
      <c r="F83" s="77"/>
    </row>
    <row r="84" spans="1:6" ht="16.5" x14ac:dyDescent="0.3">
      <c r="A84" s="202"/>
      <c r="B84" s="203" t="s">
        <v>272</v>
      </c>
      <c r="C84" s="204"/>
      <c r="D84" s="205"/>
      <c r="E84" s="188"/>
      <c r="F84" s="207">
        <f>SUM(F45:F83)</f>
        <v>0</v>
      </c>
    </row>
    <row r="85" spans="1:6" x14ac:dyDescent="0.2">
      <c r="A85" s="75"/>
      <c r="C85" s="190"/>
      <c r="D85" s="199"/>
      <c r="E85" s="55"/>
      <c r="F85" s="77"/>
    </row>
    <row r="86" spans="1:6" x14ac:dyDescent="0.2">
      <c r="A86" s="75"/>
      <c r="C86" s="190"/>
      <c r="D86" s="199"/>
      <c r="E86" s="55"/>
      <c r="F86" s="77"/>
    </row>
    <row r="87" spans="1:6" ht="16.5" x14ac:dyDescent="0.25">
      <c r="A87" s="208" t="s">
        <v>273</v>
      </c>
      <c r="B87" s="209"/>
      <c r="C87" s="190"/>
      <c r="D87" s="199"/>
      <c r="E87" s="55"/>
      <c r="F87" s="77"/>
    </row>
    <row r="88" spans="1:6" x14ac:dyDescent="0.2">
      <c r="A88" s="75"/>
      <c r="C88" s="190"/>
      <c r="D88" s="199"/>
      <c r="E88" s="55"/>
      <c r="F88" s="77"/>
    </row>
    <row r="89" spans="1:6" x14ac:dyDescent="0.2">
      <c r="A89" s="75" t="s">
        <v>213</v>
      </c>
      <c r="B89" s="152" t="s">
        <v>274</v>
      </c>
      <c r="C89" s="190" t="s">
        <v>43</v>
      </c>
      <c r="D89" s="199">
        <v>1</v>
      </c>
      <c r="E89" s="55">
        <v>0</v>
      </c>
      <c r="F89" s="77">
        <f>D89*E89</f>
        <v>0</v>
      </c>
    </row>
    <row r="90" spans="1:6" x14ac:dyDescent="0.2">
      <c r="A90" s="75"/>
      <c r="B90" s="152"/>
      <c r="C90" s="190"/>
      <c r="D90" s="199"/>
      <c r="E90" s="55"/>
      <c r="F90" s="77"/>
    </row>
    <row r="91" spans="1:6" x14ac:dyDescent="0.2">
      <c r="A91" s="75" t="s">
        <v>215</v>
      </c>
      <c r="B91" s="152" t="s">
        <v>275</v>
      </c>
      <c r="C91" s="190" t="s">
        <v>43</v>
      </c>
      <c r="D91" s="199">
        <v>1</v>
      </c>
      <c r="E91" s="55">
        <v>0</v>
      </c>
      <c r="F91" s="77">
        <f>D91*E91</f>
        <v>0</v>
      </c>
    </row>
    <row r="92" spans="1:6" x14ac:dyDescent="0.2">
      <c r="A92" s="75"/>
      <c r="B92" s="152"/>
      <c r="C92" s="190"/>
      <c r="D92" s="199"/>
      <c r="E92" s="55"/>
      <c r="F92" s="77"/>
    </row>
    <row r="93" spans="1:6" x14ac:dyDescent="0.2">
      <c r="A93" s="75" t="s">
        <v>217</v>
      </c>
      <c r="B93" s="152" t="s">
        <v>276</v>
      </c>
      <c r="C93" s="190" t="s">
        <v>43</v>
      </c>
      <c r="D93" s="199">
        <v>1</v>
      </c>
      <c r="E93" s="55">
        <v>0</v>
      </c>
      <c r="F93" s="77">
        <f>D93*E93</f>
        <v>0</v>
      </c>
    </row>
    <row r="94" spans="1:6" x14ac:dyDescent="0.2">
      <c r="A94" s="75"/>
      <c r="B94" s="152"/>
      <c r="C94" s="190"/>
      <c r="D94" s="199"/>
      <c r="E94" s="55"/>
      <c r="F94" s="77"/>
    </row>
    <row r="95" spans="1:6" ht="25.5" x14ac:dyDescent="0.2">
      <c r="A95" s="75" t="s">
        <v>219</v>
      </c>
      <c r="B95" s="152" t="s">
        <v>277</v>
      </c>
      <c r="C95" s="190" t="s">
        <v>43</v>
      </c>
      <c r="D95" s="199">
        <v>1</v>
      </c>
      <c r="E95" s="55">
        <v>0</v>
      </c>
      <c r="F95" s="77">
        <f>D95*E95</f>
        <v>0</v>
      </c>
    </row>
    <row r="96" spans="1:6" x14ac:dyDescent="0.2">
      <c r="A96" s="75"/>
      <c r="B96" s="152"/>
      <c r="C96" s="190"/>
      <c r="D96" s="199"/>
      <c r="E96" s="55"/>
      <c r="F96" s="77"/>
    </row>
    <row r="97" spans="1:6" x14ac:dyDescent="0.2">
      <c r="A97" s="75" t="s">
        <v>222</v>
      </c>
      <c r="B97" s="152" t="s">
        <v>278</v>
      </c>
      <c r="C97" s="190" t="s">
        <v>10</v>
      </c>
      <c r="D97" s="199">
        <v>1</v>
      </c>
      <c r="E97" s="55">
        <v>0</v>
      </c>
      <c r="F97" s="77">
        <f>D97*E97</f>
        <v>0</v>
      </c>
    </row>
    <row r="98" spans="1:6" x14ac:dyDescent="0.2">
      <c r="B98" s="152"/>
      <c r="C98" s="190"/>
      <c r="D98" s="199"/>
      <c r="F98" s="77"/>
    </row>
    <row r="99" spans="1:6" ht="15" x14ac:dyDescent="0.25">
      <c r="A99" s="211"/>
      <c r="B99" s="212" t="s">
        <v>279</v>
      </c>
      <c r="C99" s="193"/>
      <c r="D99" s="213"/>
      <c r="E99" s="214"/>
      <c r="F99" s="195">
        <f>SUM(F88:F98)</f>
        <v>0</v>
      </c>
    </row>
    <row r="100" spans="1:6" x14ac:dyDescent="0.2">
      <c r="C100" s="190"/>
      <c r="D100" s="199"/>
      <c r="F100" s="77"/>
    </row>
    <row r="101" spans="1:6" x14ac:dyDescent="0.2">
      <c r="A101" s="212"/>
      <c r="B101" s="212" t="s">
        <v>280</v>
      </c>
      <c r="C101" s="212"/>
      <c r="D101" s="212"/>
      <c r="E101" s="212"/>
      <c r="F101" s="215">
        <f>SUM(F13+F40+F84+F99)</f>
        <v>0</v>
      </c>
    </row>
    <row r="102" spans="1:6" x14ac:dyDescent="0.2">
      <c r="C102" s="190"/>
      <c r="D102" s="199"/>
    </row>
    <row r="103" spans="1:6" x14ac:dyDescent="0.2">
      <c r="C103" s="190"/>
      <c r="D103" s="199"/>
    </row>
    <row r="104" spans="1:6" x14ac:dyDescent="0.2">
      <c r="C104" s="190"/>
      <c r="D104" s="199"/>
    </row>
    <row r="105" spans="1:6" x14ac:dyDescent="0.2">
      <c r="C105" s="190"/>
      <c r="D105" s="199"/>
    </row>
    <row r="106" spans="1:6" x14ac:dyDescent="0.2">
      <c r="C106" s="190"/>
      <c r="D106" s="199"/>
    </row>
    <row r="107" spans="1:6" x14ac:dyDescent="0.2">
      <c r="C107" s="190"/>
      <c r="D107" s="199"/>
    </row>
    <row r="108" spans="1:6" x14ac:dyDescent="0.2">
      <c r="D108" s="199"/>
    </row>
    <row r="109" spans="1:6" x14ac:dyDescent="0.2">
      <c r="D109" s="199"/>
    </row>
    <row r="110" spans="1:6" x14ac:dyDescent="0.2">
      <c r="D110" s="199"/>
    </row>
    <row r="111" spans="1:6" x14ac:dyDescent="0.2">
      <c r="D111" s="199"/>
    </row>
    <row r="112" spans="1:6" x14ac:dyDescent="0.2">
      <c r="D112" s="199"/>
    </row>
    <row r="113" spans="4:4" x14ac:dyDescent="0.2">
      <c r="D113" s="199"/>
    </row>
    <row r="114" spans="4:4" x14ac:dyDescent="0.2">
      <c r="D114" s="199"/>
    </row>
    <row r="115" spans="4:4" x14ac:dyDescent="0.2">
      <c r="D115" s="199"/>
    </row>
    <row r="116" spans="4:4" x14ac:dyDescent="0.2">
      <c r="D116" s="199"/>
    </row>
    <row r="117" spans="4:4" x14ac:dyDescent="0.2">
      <c r="D117" s="199"/>
    </row>
    <row r="118" spans="4:4" x14ac:dyDescent="0.2">
      <c r="D118" s="199"/>
    </row>
    <row r="119" spans="4:4" x14ac:dyDescent="0.2">
      <c r="D119" s="199"/>
    </row>
    <row r="120" spans="4:4" x14ac:dyDescent="0.2">
      <c r="D120" s="199"/>
    </row>
    <row r="121" spans="4:4" x14ac:dyDescent="0.2">
      <c r="D121" s="199"/>
    </row>
    <row r="122" spans="4:4" x14ac:dyDescent="0.2">
      <c r="D122" s="199"/>
    </row>
    <row r="123" spans="4:4" x14ac:dyDescent="0.2">
      <c r="D123" s="199"/>
    </row>
    <row r="124" spans="4:4" x14ac:dyDescent="0.2">
      <c r="D124" s="199"/>
    </row>
    <row r="125" spans="4:4" x14ac:dyDescent="0.2">
      <c r="D125" s="199"/>
    </row>
    <row r="126" spans="4:4" x14ac:dyDescent="0.2">
      <c r="D126" s="199"/>
    </row>
    <row r="127" spans="4:4" x14ac:dyDescent="0.2">
      <c r="D127" s="199"/>
    </row>
    <row r="128" spans="4:4" x14ac:dyDescent="0.2">
      <c r="D128" s="199"/>
    </row>
    <row r="129" spans="4:4" x14ac:dyDescent="0.2">
      <c r="D129" s="199"/>
    </row>
    <row r="130" spans="4:4" x14ac:dyDescent="0.2">
      <c r="D130" s="199"/>
    </row>
    <row r="131" spans="4:4" x14ac:dyDescent="0.2">
      <c r="D131" s="199"/>
    </row>
    <row r="132" spans="4:4" x14ac:dyDescent="0.2">
      <c r="D132" s="199"/>
    </row>
    <row r="133" spans="4:4" x14ac:dyDescent="0.2">
      <c r="D133" s="199"/>
    </row>
    <row r="134" spans="4:4" x14ac:dyDescent="0.2">
      <c r="D134" s="199"/>
    </row>
    <row r="135" spans="4:4" x14ac:dyDescent="0.2">
      <c r="D135" s="199"/>
    </row>
    <row r="136" spans="4:4" x14ac:dyDescent="0.2">
      <c r="D136" s="199"/>
    </row>
    <row r="137" spans="4:4" x14ac:dyDescent="0.2">
      <c r="D137" s="199"/>
    </row>
    <row r="138" spans="4:4" x14ac:dyDescent="0.2">
      <c r="D138" s="199"/>
    </row>
    <row r="139" spans="4:4" x14ac:dyDescent="0.2">
      <c r="D139" s="199"/>
    </row>
    <row r="140" spans="4:4" x14ac:dyDescent="0.2">
      <c r="D140" s="199"/>
    </row>
    <row r="141" spans="4:4" x14ac:dyDescent="0.2">
      <c r="D141" s="199"/>
    </row>
    <row r="142" spans="4:4" x14ac:dyDescent="0.2">
      <c r="D142" s="199"/>
    </row>
    <row r="143" spans="4:4" x14ac:dyDescent="0.2">
      <c r="D143" s="199"/>
    </row>
  </sheetData>
  <sheetProtection algorithmName="SHA-512" hashValue="ns+cz4N259UokPL4HeC5G5e53afr4S3adFzXoEJ+OVreVrIX9rhxP2cEkZJn1gT/CRHLIh9lQmBxMEETk3L+tQ==" saltValue="5ncsl1K45IpHy6WYaluTXA==" spinCount="100000" sheet="1" objects="1" scenarios="1"/>
  <mergeCells count="2">
    <mergeCell ref="A15:B15"/>
    <mergeCell ref="B1:F1"/>
  </mergeCells>
  <pageMargins left="0.7" right="0.7" top="0.75" bottom="0.75"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2AF25-0DC7-4651-A88A-BEF53B8CD7E5}">
  <dimension ref="A1:G64"/>
  <sheetViews>
    <sheetView topLeftCell="A43" zoomScale="142" zoomScaleNormal="142" workbookViewId="0">
      <selection activeCell="F41" sqref="F41"/>
    </sheetView>
  </sheetViews>
  <sheetFormatPr defaultRowHeight="14.25" x14ac:dyDescent="0.2"/>
  <cols>
    <col min="1" max="1" width="4" style="123" customWidth="1"/>
    <col min="2" max="2" width="35.25" style="123" customWidth="1"/>
    <col min="3" max="3" width="4.125" style="123" customWidth="1"/>
    <col min="4" max="4" width="7.25" style="123" customWidth="1"/>
    <col min="5" max="16384" width="9" style="123"/>
  </cols>
  <sheetData>
    <row r="1" spans="1:7" ht="15.75" x14ac:dyDescent="0.25">
      <c r="A1" s="143">
        <v>8</v>
      </c>
      <c r="B1" s="144" t="s">
        <v>288</v>
      </c>
      <c r="C1" s="145" t="s">
        <v>59</v>
      </c>
      <c r="D1" s="145" t="s">
        <v>59</v>
      </c>
      <c r="E1" s="145" t="s">
        <v>59</v>
      </c>
      <c r="F1" s="145" t="s">
        <v>59</v>
      </c>
      <c r="G1" s="145" t="s">
        <v>59</v>
      </c>
    </row>
    <row r="2" spans="1:7" ht="16.5" x14ac:dyDescent="0.3">
      <c r="A2" s="117"/>
      <c r="B2" s="117"/>
      <c r="C2" s="118"/>
      <c r="D2" s="119"/>
      <c r="E2" s="119"/>
      <c r="F2" s="119"/>
      <c r="G2" s="116"/>
    </row>
    <row r="3" spans="1:7" ht="16.5" x14ac:dyDescent="0.2">
      <c r="A3" s="107"/>
      <c r="B3" s="146" t="s">
        <v>16</v>
      </c>
      <c r="C3" s="147"/>
      <c r="D3" s="147"/>
      <c r="E3" s="147"/>
      <c r="F3" s="147"/>
      <c r="G3" s="147"/>
    </row>
    <row r="4" spans="1:7" ht="33.75" customHeight="1" x14ac:dyDescent="0.2">
      <c r="A4" s="107"/>
      <c r="B4" s="216" t="s">
        <v>289</v>
      </c>
      <c r="C4" s="217"/>
      <c r="D4" s="217"/>
      <c r="E4" s="217"/>
      <c r="F4" s="217"/>
      <c r="G4" s="217"/>
    </row>
    <row r="5" spans="1:7" ht="38.25" customHeight="1" x14ac:dyDescent="0.2">
      <c r="A5" s="107"/>
      <c r="B5" s="179" t="s">
        <v>159</v>
      </c>
      <c r="C5" s="217"/>
      <c r="D5" s="217"/>
      <c r="E5" s="217"/>
      <c r="F5" s="217"/>
      <c r="G5" s="217"/>
    </row>
    <row r="6" spans="1:7" ht="38.25" customHeight="1" x14ac:dyDescent="0.2">
      <c r="A6" s="107"/>
      <c r="B6" s="179" t="s">
        <v>161</v>
      </c>
      <c r="C6" s="217"/>
      <c r="D6" s="217"/>
      <c r="E6" s="217"/>
      <c r="F6" s="217"/>
      <c r="G6" s="217"/>
    </row>
    <row r="7" spans="1:7" ht="38.25" customHeight="1" x14ac:dyDescent="0.2">
      <c r="A7" s="107"/>
      <c r="B7" s="216" t="s">
        <v>290</v>
      </c>
      <c r="C7" s="217"/>
      <c r="D7" s="217"/>
      <c r="E7" s="217"/>
      <c r="F7" s="217"/>
      <c r="G7" s="217"/>
    </row>
    <row r="8" spans="1:7" ht="16.5" customHeight="1" x14ac:dyDescent="0.2">
      <c r="A8" s="107"/>
      <c r="B8" s="216" t="s">
        <v>291</v>
      </c>
      <c r="C8" s="217"/>
      <c r="D8" s="217"/>
      <c r="E8" s="217"/>
      <c r="F8" s="217"/>
      <c r="G8" s="217"/>
    </row>
    <row r="9" spans="1:7" ht="12.75" customHeight="1" x14ac:dyDescent="0.2">
      <c r="A9" s="107"/>
      <c r="B9" s="218"/>
      <c r="C9" s="219"/>
      <c r="D9" s="219"/>
      <c r="E9" s="219"/>
      <c r="F9" s="219"/>
      <c r="G9" s="219"/>
    </row>
    <row r="10" spans="1:7" ht="16.5" customHeight="1" x14ac:dyDescent="0.2">
      <c r="A10" s="107"/>
      <c r="B10" s="220" t="s">
        <v>310</v>
      </c>
      <c r="C10" s="221"/>
      <c r="D10" s="221"/>
      <c r="E10" s="221"/>
      <c r="F10" s="221"/>
      <c r="G10" s="221"/>
    </row>
    <row r="11" spans="1:7" ht="16.5" x14ac:dyDescent="0.2">
      <c r="A11" s="150"/>
      <c r="B11" s="150"/>
      <c r="C11" s="150"/>
      <c r="D11" s="150"/>
      <c r="E11" s="150"/>
      <c r="F11" s="150"/>
      <c r="G11" s="150"/>
    </row>
    <row r="12" spans="1:7" x14ac:dyDescent="0.2">
      <c r="A12" s="151"/>
      <c r="B12" s="60" t="s">
        <v>58</v>
      </c>
      <c r="C12" s="59" t="s">
        <v>1</v>
      </c>
      <c r="D12" s="60" t="s">
        <v>2</v>
      </c>
      <c r="E12" s="60" t="s">
        <v>3</v>
      </c>
      <c r="F12" s="60"/>
      <c r="G12" s="74" t="s">
        <v>186</v>
      </c>
    </row>
    <row r="13" spans="1:7" x14ac:dyDescent="0.2">
      <c r="A13" s="75" t="s">
        <v>239</v>
      </c>
      <c r="B13" s="152" t="s">
        <v>292</v>
      </c>
      <c r="C13" s="65" t="s">
        <v>6</v>
      </c>
      <c r="D13" s="66">
        <v>22</v>
      </c>
      <c r="E13" s="55">
        <v>0</v>
      </c>
      <c r="G13" s="66">
        <f>E13*D13</f>
        <v>0</v>
      </c>
    </row>
    <row r="14" spans="1:7" x14ac:dyDescent="0.2">
      <c r="A14" s="75"/>
      <c r="B14" s="155"/>
      <c r="C14" s="65"/>
      <c r="D14" s="66"/>
      <c r="E14" s="55"/>
      <c r="G14" s="66"/>
    </row>
    <row r="15" spans="1:7" ht="25.5" x14ac:dyDescent="0.2">
      <c r="A15" s="75" t="s">
        <v>333</v>
      </c>
      <c r="B15" s="152" t="s">
        <v>293</v>
      </c>
      <c r="C15" s="65" t="s">
        <v>43</v>
      </c>
      <c r="D15" s="66">
        <v>1</v>
      </c>
      <c r="E15" s="55">
        <v>0</v>
      </c>
      <c r="G15" s="66">
        <f>E15*D15</f>
        <v>0</v>
      </c>
    </row>
    <row r="16" spans="1:7" ht="17.25" customHeight="1" x14ac:dyDescent="0.2">
      <c r="A16" s="75"/>
      <c r="B16" s="152"/>
      <c r="C16" s="65"/>
      <c r="D16" s="66"/>
      <c r="E16" s="55"/>
      <c r="G16" s="66"/>
    </row>
    <row r="17" spans="1:7" ht="38.25" x14ac:dyDescent="0.2">
      <c r="A17" s="75" t="s">
        <v>334</v>
      </c>
      <c r="B17" s="152" t="s">
        <v>294</v>
      </c>
      <c r="C17" s="65" t="s">
        <v>79</v>
      </c>
      <c r="D17" s="66">
        <v>17</v>
      </c>
      <c r="E17" s="55">
        <v>0</v>
      </c>
      <c r="G17" s="66">
        <f>E17*D17</f>
        <v>0</v>
      </c>
    </row>
    <row r="18" spans="1:7" ht="14.25" customHeight="1" x14ac:dyDescent="0.2">
      <c r="A18" s="75"/>
      <c r="B18" s="152"/>
      <c r="C18" s="65"/>
      <c r="D18" s="66"/>
      <c r="E18" s="55"/>
      <c r="G18" s="66"/>
    </row>
    <row r="19" spans="1:7" ht="25.5" x14ac:dyDescent="0.2">
      <c r="A19" s="75" t="s">
        <v>221</v>
      </c>
      <c r="B19" s="152" t="s">
        <v>295</v>
      </c>
      <c r="C19" s="65" t="s">
        <v>6</v>
      </c>
      <c r="D19" s="66">
        <v>22</v>
      </c>
      <c r="E19" s="55">
        <v>0</v>
      </c>
      <c r="G19" s="66">
        <f>E19*D19</f>
        <v>0</v>
      </c>
    </row>
    <row r="20" spans="1:7" x14ac:dyDescent="0.2">
      <c r="A20" s="75"/>
      <c r="B20" s="152"/>
      <c r="C20" s="65"/>
      <c r="D20" s="66"/>
      <c r="E20" s="55"/>
      <c r="G20" s="66"/>
    </row>
    <row r="21" spans="1:7" ht="27" customHeight="1" x14ac:dyDescent="0.2">
      <c r="A21" s="75" t="s">
        <v>335</v>
      </c>
      <c r="B21" s="152" t="s">
        <v>296</v>
      </c>
      <c r="C21" s="65" t="s">
        <v>79</v>
      </c>
      <c r="D21" s="66">
        <v>5</v>
      </c>
      <c r="E21" s="55">
        <v>0</v>
      </c>
      <c r="G21" s="66">
        <f>E21*D21</f>
        <v>0</v>
      </c>
    </row>
    <row r="22" spans="1:7" x14ac:dyDescent="0.2">
      <c r="A22" s="75"/>
      <c r="B22" s="152"/>
      <c r="C22" s="65"/>
      <c r="D22" s="66"/>
      <c r="E22" s="55"/>
      <c r="G22" s="66"/>
    </row>
    <row r="23" spans="1:7" ht="38.25" x14ac:dyDescent="0.2">
      <c r="A23" s="75" t="s">
        <v>336</v>
      </c>
      <c r="B23" s="152" t="s">
        <v>297</v>
      </c>
      <c r="C23" s="65" t="s">
        <v>79</v>
      </c>
      <c r="D23" s="66">
        <v>1</v>
      </c>
      <c r="E23" s="55">
        <v>0</v>
      </c>
      <c r="G23" s="66">
        <f>E23*D23</f>
        <v>0</v>
      </c>
    </row>
    <row r="24" spans="1:7" x14ac:dyDescent="0.2">
      <c r="A24" s="75"/>
      <c r="B24" s="152"/>
      <c r="C24" s="65"/>
      <c r="D24" s="66"/>
      <c r="E24" s="55"/>
      <c r="G24" s="66"/>
    </row>
    <row r="25" spans="1:7" ht="51" x14ac:dyDescent="0.2">
      <c r="A25" s="75" t="s">
        <v>337</v>
      </c>
      <c r="B25" s="152" t="s">
        <v>298</v>
      </c>
      <c r="C25" s="65"/>
      <c r="D25" s="66"/>
      <c r="E25" s="55"/>
      <c r="G25" s="66"/>
    </row>
    <row r="26" spans="1:7" ht="38.25" x14ac:dyDescent="0.2">
      <c r="A26" s="75"/>
      <c r="B26" s="152" t="s">
        <v>299</v>
      </c>
      <c r="C26" s="65" t="s">
        <v>79</v>
      </c>
      <c r="D26" s="66">
        <v>4</v>
      </c>
      <c r="E26" s="55">
        <v>0</v>
      </c>
      <c r="G26" s="66">
        <f>E26*D26</f>
        <v>0</v>
      </c>
    </row>
    <row r="27" spans="1:7" x14ac:dyDescent="0.2">
      <c r="A27" s="75"/>
      <c r="B27" s="152"/>
      <c r="C27" s="65"/>
      <c r="D27" s="66"/>
      <c r="E27" s="55"/>
      <c r="G27" s="66"/>
    </row>
    <row r="28" spans="1:7" ht="63.75" x14ac:dyDescent="0.2">
      <c r="A28" s="75" t="s">
        <v>227</v>
      </c>
      <c r="B28" s="152" t="s">
        <v>308</v>
      </c>
      <c r="C28" s="65"/>
      <c r="D28" s="66"/>
      <c r="E28" s="55"/>
      <c r="G28" s="66"/>
    </row>
    <row r="29" spans="1:7" ht="25.5" x14ac:dyDescent="0.2">
      <c r="A29" s="75"/>
      <c r="B29" s="155" t="s">
        <v>309</v>
      </c>
      <c r="C29" s="65" t="s">
        <v>79</v>
      </c>
      <c r="D29" s="66">
        <f>SUM(17-1-5)</f>
        <v>11</v>
      </c>
      <c r="E29" s="55">
        <v>0</v>
      </c>
      <c r="G29" s="66">
        <f>E29*D29</f>
        <v>0</v>
      </c>
    </row>
    <row r="30" spans="1:7" x14ac:dyDescent="0.2">
      <c r="A30" s="75"/>
      <c r="B30" s="152"/>
      <c r="E30" s="111"/>
    </row>
    <row r="31" spans="1:7" ht="38.25" x14ac:dyDescent="0.2">
      <c r="A31" s="75" t="s">
        <v>338</v>
      </c>
      <c r="B31" s="152" t="s">
        <v>300</v>
      </c>
      <c r="C31" s="65" t="s">
        <v>6</v>
      </c>
      <c r="D31" s="66">
        <v>22</v>
      </c>
      <c r="E31" s="55">
        <v>0</v>
      </c>
      <c r="G31" s="66">
        <f>E31*D31</f>
        <v>0</v>
      </c>
    </row>
    <row r="32" spans="1:7" x14ac:dyDescent="0.2">
      <c r="A32" s="75"/>
      <c r="B32" s="152"/>
      <c r="C32" s="65"/>
      <c r="D32" s="66"/>
      <c r="E32" s="55"/>
      <c r="G32" s="66"/>
    </row>
    <row r="33" spans="1:7" ht="38.25" x14ac:dyDescent="0.2">
      <c r="A33" s="75" t="s">
        <v>237</v>
      </c>
      <c r="B33" s="152" t="s">
        <v>301</v>
      </c>
      <c r="C33" s="65" t="s">
        <v>6</v>
      </c>
      <c r="D33" s="66">
        <v>22</v>
      </c>
      <c r="E33" s="55">
        <v>0</v>
      </c>
      <c r="G33" s="66">
        <f>E33*D33</f>
        <v>0</v>
      </c>
    </row>
    <row r="34" spans="1:7" x14ac:dyDescent="0.2">
      <c r="A34" s="75"/>
      <c r="B34" s="152"/>
      <c r="C34" s="65"/>
      <c r="D34" s="66"/>
      <c r="E34" s="55"/>
      <c r="G34" s="66"/>
    </row>
    <row r="35" spans="1:7" ht="25.5" x14ac:dyDescent="0.2">
      <c r="A35" s="75" t="s">
        <v>240</v>
      </c>
      <c r="B35" s="152" t="s">
        <v>302</v>
      </c>
      <c r="C35" s="65"/>
      <c r="D35" s="66"/>
      <c r="E35" s="55"/>
      <c r="G35" s="66"/>
    </row>
    <row r="36" spans="1:7" x14ac:dyDescent="0.2">
      <c r="A36" s="75"/>
      <c r="B36" s="152" t="s">
        <v>303</v>
      </c>
      <c r="C36" s="65" t="s">
        <v>43</v>
      </c>
      <c r="D36" s="66">
        <v>1</v>
      </c>
      <c r="E36" s="55">
        <v>0</v>
      </c>
      <c r="G36" s="66">
        <f>E36*D36</f>
        <v>0</v>
      </c>
    </row>
    <row r="37" spans="1:7" x14ac:dyDescent="0.2">
      <c r="A37" s="75"/>
      <c r="B37" s="152"/>
      <c r="C37" s="65"/>
      <c r="D37" s="66"/>
      <c r="E37" s="55"/>
      <c r="G37" s="66"/>
    </row>
    <row r="38" spans="1:7" ht="15" x14ac:dyDescent="0.2">
      <c r="A38" s="75" t="s">
        <v>255</v>
      </c>
      <c r="B38" s="152" t="s">
        <v>304</v>
      </c>
      <c r="C38" s="65" t="s">
        <v>81</v>
      </c>
      <c r="D38" s="66">
        <v>22</v>
      </c>
      <c r="E38" s="55">
        <v>0</v>
      </c>
      <c r="G38" s="66">
        <f>E38*D38</f>
        <v>0</v>
      </c>
    </row>
    <row r="39" spans="1:7" x14ac:dyDescent="0.2">
      <c r="A39" s="75"/>
      <c r="B39" s="152"/>
      <c r="C39" s="65"/>
      <c r="D39" s="66"/>
      <c r="E39" s="55"/>
      <c r="G39" s="66"/>
    </row>
    <row r="40" spans="1:7" ht="25.5" x14ac:dyDescent="0.2">
      <c r="A40" s="75" t="s">
        <v>339</v>
      </c>
      <c r="B40" s="152" t="s">
        <v>305</v>
      </c>
      <c r="C40" s="65" t="s">
        <v>306</v>
      </c>
      <c r="D40" s="66">
        <v>1</v>
      </c>
      <c r="E40" s="55">
        <v>0</v>
      </c>
      <c r="G40" s="66">
        <f>E40*D40</f>
        <v>0</v>
      </c>
    </row>
    <row r="41" spans="1:7" x14ac:dyDescent="0.2">
      <c r="A41" s="75"/>
      <c r="B41" s="152"/>
      <c r="C41" s="65"/>
      <c r="D41" s="66"/>
      <c r="E41" s="66"/>
      <c r="G41" s="66"/>
    </row>
    <row r="42" spans="1:7" ht="16.5" x14ac:dyDescent="0.3">
      <c r="A42" s="222"/>
      <c r="B42" s="203" t="s">
        <v>52</v>
      </c>
      <c r="C42" s="223"/>
      <c r="D42" s="206"/>
      <c r="E42" s="206"/>
      <c r="F42" s="214"/>
      <c r="G42" s="224">
        <f>SUM(G13:G40)</f>
        <v>0</v>
      </c>
    </row>
    <row r="43" spans="1:7" x14ac:dyDescent="0.2">
      <c r="B43" s="152"/>
      <c r="C43" s="65"/>
      <c r="D43" s="66"/>
      <c r="E43" s="66"/>
    </row>
    <row r="44" spans="1:7" x14ac:dyDescent="0.2">
      <c r="B44" s="152"/>
      <c r="C44" s="65"/>
      <c r="D44" s="66"/>
      <c r="E44" s="66"/>
    </row>
    <row r="45" spans="1:7" x14ac:dyDescent="0.2">
      <c r="B45" s="152"/>
      <c r="C45" s="65"/>
      <c r="D45" s="66"/>
      <c r="E45" s="66"/>
    </row>
    <row r="46" spans="1:7" x14ac:dyDescent="0.2">
      <c r="B46" s="152"/>
      <c r="C46" s="65"/>
      <c r="D46" s="66"/>
      <c r="E46" s="66"/>
    </row>
    <row r="47" spans="1:7" x14ac:dyDescent="0.2">
      <c r="B47" s="152"/>
      <c r="C47" s="65"/>
      <c r="D47" s="66"/>
      <c r="E47" s="66"/>
    </row>
    <row r="48" spans="1:7" x14ac:dyDescent="0.2">
      <c r="B48" s="152"/>
      <c r="C48" s="65"/>
      <c r="D48" s="66"/>
      <c r="E48" s="66"/>
    </row>
    <row r="49" spans="2:5" x14ac:dyDescent="0.2">
      <c r="B49" s="152"/>
      <c r="C49" s="65"/>
      <c r="D49" s="66"/>
      <c r="E49" s="66"/>
    </row>
    <row r="50" spans="2:5" x14ac:dyDescent="0.2">
      <c r="B50" s="152"/>
      <c r="C50" s="65"/>
      <c r="D50" s="66"/>
      <c r="E50" s="66"/>
    </row>
    <row r="51" spans="2:5" x14ac:dyDescent="0.2">
      <c r="B51" s="152"/>
      <c r="C51" s="65"/>
      <c r="D51" s="66"/>
      <c r="E51" s="66"/>
    </row>
    <row r="52" spans="2:5" x14ac:dyDescent="0.2">
      <c r="B52" s="152"/>
      <c r="C52" s="65"/>
      <c r="D52" s="66"/>
      <c r="E52" s="66"/>
    </row>
    <row r="53" spans="2:5" x14ac:dyDescent="0.2">
      <c r="B53" s="152"/>
      <c r="C53" s="65"/>
      <c r="D53" s="66"/>
      <c r="E53" s="66"/>
    </row>
    <row r="54" spans="2:5" x14ac:dyDescent="0.2">
      <c r="B54" s="152"/>
      <c r="C54" s="65"/>
      <c r="D54" s="66"/>
      <c r="E54" s="66"/>
    </row>
    <row r="55" spans="2:5" x14ac:dyDescent="0.2">
      <c r="B55" s="152"/>
      <c r="C55" s="65"/>
      <c r="D55" s="66"/>
      <c r="E55" s="66"/>
    </row>
    <row r="56" spans="2:5" x14ac:dyDescent="0.2">
      <c r="B56" s="152"/>
      <c r="C56" s="65"/>
      <c r="D56" s="66"/>
      <c r="E56" s="66"/>
    </row>
    <row r="57" spans="2:5" x14ac:dyDescent="0.2">
      <c r="B57" s="152"/>
      <c r="C57" s="65"/>
      <c r="D57" s="66"/>
    </row>
    <row r="58" spans="2:5" x14ac:dyDescent="0.2">
      <c r="B58" s="152"/>
      <c r="C58" s="65"/>
      <c r="D58" s="66"/>
    </row>
    <row r="59" spans="2:5" x14ac:dyDescent="0.2">
      <c r="B59" s="152"/>
      <c r="C59" s="65"/>
    </row>
    <row r="60" spans="2:5" x14ac:dyDescent="0.2">
      <c r="B60" s="152"/>
      <c r="C60" s="65"/>
    </row>
    <row r="61" spans="2:5" x14ac:dyDescent="0.2">
      <c r="C61" s="65"/>
    </row>
    <row r="62" spans="2:5" x14ac:dyDescent="0.2">
      <c r="C62" s="65"/>
    </row>
    <row r="63" spans="2:5" x14ac:dyDescent="0.2">
      <c r="C63" s="65"/>
    </row>
    <row r="64" spans="2:5" x14ac:dyDescent="0.2">
      <c r="C64" s="65"/>
    </row>
  </sheetData>
  <sheetProtection algorithmName="SHA-512" hashValue="wxxRZEp/92TRzsAiB0OP2/kh6rDuOabpgeAQRh+vMweGiV+8dCDuMJf74tGSzXzDH7lzHMs3csyRtIue3T/Igg==" saltValue="Ru+iAyWBmmtsGgODnqwbsg==" spinCount="100000" sheet="1" objects="1" scenarios="1"/>
  <mergeCells count="8">
    <mergeCell ref="B1:G1"/>
    <mergeCell ref="B4:G4"/>
    <mergeCell ref="B5:G5"/>
    <mergeCell ref="B6:G6"/>
    <mergeCell ref="A11:G11"/>
    <mergeCell ref="B7:G7"/>
    <mergeCell ref="B8:G8"/>
    <mergeCell ref="B10:G10"/>
  </mergeCells>
  <pageMargins left="0.7" right="0.7" top="0.75" bottom="0.75" header="0.3" footer="0.3"/>
  <pageSetup paperSize="9"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7FB3-158B-4112-B3A3-F56571C620CB}">
  <sheetPr codeName="List10"/>
  <dimension ref="A1:G22"/>
  <sheetViews>
    <sheetView topLeftCell="A7" zoomScale="139" zoomScaleNormal="139" workbookViewId="0">
      <selection activeCell="I22" sqref="I22"/>
    </sheetView>
  </sheetViews>
  <sheetFormatPr defaultRowHeight="12.75" x14ac:dyDescent="0.2"/>
  <cols>
    <col min="1" max="1" width="4.5" style="107" customWidth="1"/>
    <col min="2" max="2" width="35.125" style="62" customWidth="1"/>
    <col min="3" max="3" width="6.125" style="109" customWidth="1"/>
    <col min="4" max="4" width="6.75" style="88" customWidth="1"/>
    <col min="5" max="5" width="10.25" style="88" customWidth="1"/>
    <col min="6" max="6" width="9.375" style="88" customWidth="1"/>
    <col min="7" max="7" width="10.625" style="79" customWidth="1"/>
    <col min="8" max="16384" width="9" style="62"/>
  </cols>
  <sheetData>
    <row r="1" spans="1:7" ht="16.5" x14ac:dyDescent="0.3">
      <c r="A1" s="58" t="s">
        <v>181</v>
      </c>
      <c r="B1" s="58" t="s">
        <v>154</v>
      </c>
      <c r="C1" s="125"/>
      <c r="D1" s="126"/>
      <c r="E1" s="126"/>
      <c r="F1" s="126"/>
      <c r="G1" s="127"/>
    </row>
    <row r="2" spans="1:7" ht="16.5" x14ac:dyDescent="0.3">
      <c r="A2" s="225"/>
      <c r="B2" s="117"/>
      <c r="C2" s="118"/>
      <c r="D2" s="119"/>
      <c r="E2" s="119"/>
      <c r="F2" s="119"/>
      <c r="G2" s="116"/>
    </row>
    <row r="3" spans="1:7" ht="16.5" x14ac:dyDescent="0.3">
      <c r="A3" s="226"/>
      <c r="B3" s="124" t="s">
        <v>58</v>
      </c>
      <c r="C3" s="125" t="s">
        <v>1</v>
      </c>
      <c r="D3" s="126" t="s">
        <v>2</v>
      </c>
      <c r="E3" s="126" t="s">
        <v>3</v>
      </c>
      <c r="F3" s="126"/>
      <c r="G3" s="127" t="s">
        <v>4</v>
      </c>
    </row>
    <row r="4" spans="1:7" ht="33" customHeight="1" x14ac:dyDescent="0.2">
      <c r="A4" s="75" t="s">
        <v>311</v>
      </c>
      <c r="B4" s="82" t="s">
        <v>318</v>
      </c>
      <c r="C4" s="100"/>
      <c r="D4" s="100"/>
      <c r="E4" s="55"/>
      <c r="F4" s="66"/>
      <c r="G4" s="67"/>
    </row>
    <row r="5" spans="1:7" x14ac:dyDescent="0.2">
      <c r="A5" s="75"/>
      <c r="B5" s="155" t="s">
        <v>320</v>
      </c>
      <c r="C5" s="65" t="s">
        <v>47</v>
      </c>
      <c r="D5" s="227">
        <v>0.01</v>
      </c>
      <c r="E5" s="55">
        <v>0</v>
      </c>
      <c r="F5" s="66"/>
      <c r="G5" s="77">
        <f>SUM(E5*D5)</f>
        <v>0</v>
      </c>
    </row>
    <row r="6" spans="1:7" ht="13.5" x14ac:dyDescent="0.25">
      <c r="A6" s="75"/>
      <c r="B6" s="155" t="s">
        <v>48</v>
      </c>
      <c r="C6" s="228" t="s">
        <v>319</v>
      </c>
      <c r="D6" s="66">
        <v>1</v>
      </c>
      <c r="E6" s="55">
        <v>0</v>
      </c>
      <c r="F6" s="66"/>
      <c r="G6" s="77">
        <f>SUM(E6*D6)</f>
        <v>0</v>
      </c>
    </row>
    <row r="7" spans="1:7" ht="13.5" x14ac:dyDescent="0.25">
      <c r="A7" s="75"/>
      <c r="B7" s="155" t="s">
        <v>49</v>
      </c>
      <c r="C7" s="228" t="s">
        <v>319</v>
      </c>
      <c r="D7" s="66">
        <v>1</v>
      </c>
      <c r="E7" s="55">
        <v>0</v>
      </c>
      <c r="F7" s="66"/>
      <c r="G7" s="77">
        <f>SUM(E7*D7)</f>
        <v>0</v>
      </c>
    </row>
    <row r="8" spans="1:7" x14ac:dyDescent="0.2">
      <c r="A8" s="75"/>
      <c r="B8" s="80"/>
      <c r="C8" s="65"/>
      <c r="D8" s="66"/>
      <c r="E8" s="55"/>
      <c r="F8" s="66"/>
      <c r="G8" s="67"/>
    </row>
    <row r="9" spans="1:7" ht="26.25" x14ac:dyDescent="0.25">
      <c r="A9" s="75" t="s">
        <v>312</v>
      </c>
      <c r="B9" s="80" t="s">
        <v>188</v>
      </c>
      <c r="C9" s="228" t="s">
        <v>319</v>
      </c>
      <c r="D9" s="66">
        <v>1</v>
      </c>
      <c r="E9" s="55">
        <v>0</v>
      </c>
      <c r="F9" s="66"/>
      <c r="G9" s="77">
        <f>SUM(D9*E9)</f>
        <v>0</v>
      </c>
    </row>
    <row r="10" spans="1:7" x14ac:dyDescent="0.2">
      <c r="A10" s="75"/>
      <c r="B10" s="80"/>
      <c r="C10" s="65"/>
      <c r="D10" s="66"/>
      <c r="E10" s="55"/>
      <c r="F10" s="66"/>
      <c r="G10" s="67"/>
    </row>
    <row r="11" spans="1:7" ht="26.25" x14ac:dyDescent="0.25">
      <c r="A11" s="75" t="s">
        <v>313</v>
      </c>
      <c r="B11" s="80" t="s">
        <v>153</v>
      </c>
      <c r="C11" s="228" t="s">
        <v>319</v>
      </c>
      <c r="D11" s="66">
        <v>1</v>
      </c>
      <c r="E11" s="55">
        <v>0</v>
      </c>
      <c r="F11" s="66"/>
      <c r="G11" s="77">
        <f>SUM(D11*E11)</f>
        <v>0</v>
      </c>
    </row>
    <row r="12" spans="1:7" x14ac:dyDescent="0.2">
      <c r="A12" s="75"/>
      <c r="B12" s="229"/>
      <c r="C12" s="65"/>
      <c r="D12" s="66"/>
      <c r="E12" s="55"/>
      <c r="F12" s="66"/>
      <c r="G12" s="67"/>
    </row>
    <row r="13" spans="1:7" ht="38.25" x14ac:dyDescent="0.2">
      <c r="A13" s="75" t="s">
        <v>182</v>
      </c>
      <c r="B13" s="80" t="s">
        <v>50</v>
      </c>
      <c r="C13" s="65" t="s">
        <v>13</v>
      </c>
      <c r="D13" s="66">
        <v>1</v>
      </c>
      <c r="E13" s="55">
        <v>0</v>
      </c>
      <c r="F13" s="66"/>
      <c r="G13" s="77">
        <f>SUM(D13*E13)</f>
        <v>0</v>
      </c>
    </row>
    <row r="14" spans="1:7" ht="15.75" customHeight="1" x14ac:dyDescent="0.2">
      <c r="A14" s="75"/>
      <c r="B14" s="229"/>
      <c r="C14" s="65"/>
      <c r="D14" s="66"/>
      <c r="E14" s="55"/>
      <c r="F14" s="66"/>
      <c r="G14" s="67"/>
    </row>
    <row r="15" spans="1:7" ht="51" x14ac:dyDescent="0.2">
      <c r="A15" s="75" t="s">
        <v>183</v>
      </c>
      <c r="B15" s="80" t="s">
        <v>207</v>
      </c>
      <c r="C15" s="65" t="s">
        <v>331</v>
      </c>
      <c r="D15" s="66">
        <v>6</v>
      </c>
      <c r="E15" s="55">
        <v>0</v>
      </c>
      <c r="F15" s="66"/>
      <c r="G15" s="77">
        <f>SUM(D15*E15)</f>
        <v>0</v>
      </c>
    </row>
    <row r="16" spans="1:7" x14ac:dyDescent="0.2">
      <c r="A16" s="75"/>
      <c r="B16" s="80"/>
      <c r="C16" s="65"/>
      <c r="D16" s="66"/>
      <c r="E16" s="55"/>
      <c r="F16" s="66"/>
      <c r="G16" s="77"/>
    </row>
    <row r="17" spans="1:7" ht="16.5" x14ac:dyDescent="0.3">
      <c r="A17" s="184" t="s">
        <v>314</v>
      </c>
      <c r="B17" s="230" t="s">
        <v>307</v>
      </c>
      <c r="C17" s="118" t="s">
        <v>43</v>
      </c>
      <c r="D17" s="119">
        <v>1</v>
      </c>
      <c r="E17" s="110">
        <v>0</v>
      </c>
      <c r="G17" s="119">
        <f>E17*D17</f>
        <v>0</v>
      </c>
    </row>
    <row r="18" spans="1:7" ht="16.5" x14ac:dyDescent="0.3">
      <c r="A18" s="184"/>
      <c r="B18" s="230"/>
      <c r="C18" s="118"/>
      <c r="D18" s="119"/>
      <c r="E18" s="110"/>
      <c r="G18" s="119"/>
    </row>
    <row r="19" spans="1:7" ht="16.5" x14ac:dyDescent="0.3">
      <c r="A19" s="184" t="s">
        <v>332</v>
      </c>
      <c r="B19" s="230" t="s">
        <v>31</v>
      </c>
      <c r="C19" s="118" t="s">
        <v>319</v>
      </c>
      <c r="D19" s="119">
        <v>1</v>
      </c>
      <c r="E19" s="110">
        <v>0</v>
      </c>
      <c r="G19" s="119">
        <f>SUM(D19*E19)</f>
        <v>0</v>
      </c>
    </row>
    <row r="20" spans="1:7" ht="16.5" x14ac:dyDescent="0.3">
      <c r="A20" s="184"/>
      <c r="B20" s="230"/>
      <c r="C20" s="118"/>
      <c r="D20" s="119"/>
      <c r="E20" s="119"/>
      <c r="F20" s="119"/>
      <c r="G20" s="116"/>
    </row>
    <row r="21" spans="1:7" ht="16.5" x14ac:dyDescent="0.3">
      <c r="A21" s="94"/>
      <c r="B21" s="94" t="s">
        <v>52</v>
      </c>
      <c r="C21" s="95"/>
      <c r="D21" s="96"/>
      <c r="E21" s="97"/>
      <c r="F21" s="97"/>
      <c r="G21" s="98">
        <f>SUM(G5:G19)</f>
        <v>0</v>
      </c>
    </row>
    <row r="22" spans="1:7" ht="16.5" x14ac:dyDescent="0.3">
      <c r="A22" s="225"/>
      <c r="B22" s="185"/>
      <c r="C22" s="118"/>
      <c r="D22" s="119"/>
      <c r="E22" s="119"/>
      <c r="F22" s="119"/>
      <c r="G22" s="186"/>
    </row>
  </sheetData>
  <sheetProtection algorithmName="SHA-512" hashValue="G8u0XG9e69onwBy0LL5muH6oft1hGLJTiDlcE0wLc4XzbFUrQ9f5ngC6AknI4o1e8L4uZbAvLsofllfB/ay+Xw==" saltValue="tghsVr9amI75U2NxemTB3w==" spinCount="100000" sheet="1"/>
  <pageMargins left="0.98402777777777772" right="0.19652777777777777" top="0.78680555555555554" bottom="0.78611111111111109" header="0.19652777777777777" footer="0.19652777777777777"/>
  <pageSetup paperSize="9" firstPageNumber="0" orientation="portrait" horizontalDpi="300" verticalDpi="300" r:id="rId1"/>
  <headerFooter alignWithMargins="0">
    <oddHeader>&amp;L&amp;9&amp;F&amp;R&amp;9&amp;A</oddHeader>
    <oddFooter>&amp;L&amp;9&amp;D&amp;R&amp;9&amp;P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11</vt:i4>
      </vt:variant>
    </vt:vector>
  </HeadingPairs>
  <TitlesOfParts>
    <vt:vector size="11" baseType="lpstr">
      <vt:lpstr>1-Pripravljalna dela</vt:lpstr>
      <vt:lpstr>2-Tekaška steza</vt:lpstr>
      <vt:lpstr>3-Košarkarsko-nogom. igrišče</vt:lpstr>
      <vt:lpstr>4-Poti</vt:lpstr>
      <vt:lpstr>5-Zunanja ur.-oprema</vt:lpstr>
      <vt:lpstr>6-Zunanji komun.vodi</vt:lpstr>
      <vt:lpstr>7-Elektroinstalacije</vt:lpstr>
      <vt:lpstr>8-Strojne instalacije</vt:lpstr>
      <vt:lpstr>9-Razna dela</vt:lpstr>
      <vt:lpstr>10-Nepredvidena dela</vt:lpstr>
      <vt:lpstr>11-Rekapitulacija_2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sinko</dc:creator>
  <cp:lastModifiedBy>Annemarie Jerman</cp:lastModifiedBy>
  <cp:lastPrinted>2025-06-01T23:00:51Z</cp:lastPrinted>
  <dcterms:created xsi:type="dcterms:W3CDTF">2025-05-08T09:14:31Z</dcterms:created>
  <dcterms:modified xsi:type="dcterms:W3CDTF">2025-06-02T06:44:11Z</dcterms:modified>
</cp:coreProperties>
</file>