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S:\Projekti\Prizidek OŠ Senožeti\popisi za JN\"/>
    </mc:Choice>
  </mc:AlternateContent>
  <xr:revisionPtr revIDLastSave="0" documentId="13_ncr:1_{03B79CA7-14AF-4A3E-A630-C6204E4DF52E}" xr6:coauthVersionLast="36" xr6:coauthVersionMax="47" xr10:uidLastSave="{00000000-0000-0000-0000-000000000000}"/>
  <bookViews>
    <workbookView xWindow="-120" yWindow="-120" windowWidth="29040" windowHeight="15840" xr2:uid="{00000000-000D-0000-FFFF-FFFF00000000}"/>
  </bookViews>
  <sheets>
    <sheet name="dol" sheetId="4" r:id="rId1"/>
  </sheets>
  <calcPr calcId="191029"/>
</workbook>
</file>

<file path=xl/calcChain.xml><?xml version="1.0" encoding="utf-8"?>
<calcChain xmlns="http://schemas.openxmlformats.org/spreadsheetml/2006/main">
  <c r="E202" i="4" l="1"/>
  <c r="E204" i="4" s="1"/>
  <c r="E203" i="4"/>
  <c r="E201" i="4"/>
  <c r="E200" i="4"/>
  <c r="E199" i="4"/>
  <c r="E198" i="4"/>
  <c r="E197" i="4"/>
  <c r="E196" i="4"/>
  <c r="F190" i="4"/>
  <c r="F185" i="4"/>
  <c r="F186" i="4"/>
  <c r="F187" i="4"/>
  <c r="F188" i="4"/>
  <c r="F189" i="4"/>
  <c r="E195" i="4"/>
  <c r="F182" i="4"/>
  <c r="F180" i="4"/>
  <c r="F179" i="4"/>
  <c r="F178" i="4"/>
  <c r="F177" i="4"/>
  <c r="F176" i="4"/>
  <c r="F175" i="4"/>
  <c r="F173" i="4"/>
  <c r="F172" i="4"/>
  <c r="F171" i="4"/>
  <c r="F170" i="4"/>
  <c r="F169" i="4"/>
  <c r="F168" i="4"/>
  <c r="F167" i="4"/>
  <c r="F166" i="4"/>
  <c r="F165" i="4"/>
  <c r="F164" i="4"/>
  <c r="F161" i="4"/>
  <c r="F159" i="4"/>
  <c r="F158" i="4"/>
  <c r="F156" i="4"/>
  <c r="F155" i="4"/>
  <c r="F154" i="4"/>
  <c r="F153" i="4"/>
  <c r="F152" i="4"/>
  <c r="F151" i="4"/>
  <c r="F150" i="4"/>
  <c r="F149" i="4"/>
  <c r="F148" i="4"/>
  <c r="F147" i="4"/>
  <c r="F145" i="4"/>
  <c r="F144" i="4"/>
  <c r="F143" i="4"/>
  <c r="F142" i="4"/>
  <c r="F141" i="4"/>
  <c r="F140" i="4"/>
  <c r="F136" i="4"/>
  <c r="F135" i="4"/>
  <c r="F130" i="4"/>
  <c r="F129" i="4"/>
  <c r="F128" i="4"/>
  <c r="F127" i="4"/>
  <c r="F126" i="4"/>
  <c r="F125" i="4"/>
  <c r="F124" i="4"/>
  <c r="F123" i="4"/>
  <c r="F122" i="4"/>
  <c r="F121" i="4"/>
  <c r="F120" i="4"/>
  <c r="F119" i="4"/>
  <c r="F118" i="4"/>
  <c r="F117" i="4"/>
  <c r="F116" i="4"/>
  <c r="F115" i="4"/>
  <c r="F114" i="4"/>
  <c r="F113" i="4"/>
  <c r="F112" i="4"/>
  <c r="F111" i="4"/>
  <c r="F110" i="4"/>
  <c r="F109" i="4"/>
  <c r="F107" i="4"/>
  <c r="F106" i="4"/>
  <c r="F105" i="4"/>
  <c r="F104" i="4"/>
  <c r="F103" i="4"/>
  <c r="F102" i="4"/>
  <c r="F101" i="4"/>
  <c r="F100" i="4"/>
  <c r="F99" i="4"/>
  <c r="F97" i="4"/>
  <c r="F96" i="4"/>
  <c r="F95" i="4"/>
  <c r="F94" i="4"/>
  <c r="F93" i="4"/>
  <c r="F92" i="4"/>
  <c r="F91" i="4"/>
  <c r="F90" i="4"/>
  <c r="F87" i="4"/>
  <c r="F33" i="4"/>
  <c r="F37" i="4"/>
  <c r="F38" i="4"/>
  <c r="F39" i="4"/>
  <c r="F40" i="4"/>
  <c r="F41" i="4"/>
  <c r="F42" i="4"/>
  <c r="F43" i="4"/>
  <c r="F44" i="4"/>
  <c r="F45" i="4"/>
  <c r="F46" i="4"/>
  <c r="F48" i="4"/>
  <c r="F50" i="4"/>
  <c r="F51" i="4"/>
  <c r="F53" i="4"/>
  <c r="F54" i="4"/>
  <c r="F55" i="4"/>
  <c r="F56" i="4"/>
  <c r="F57" i="4"/>
  <c r="F58" i="4"/>
  <c r="F60" i="4"/>
  <c r="F61" i="4"/>
  <c r="F62" i="4"/>
  <c r="F63" i="4"/>
  <c r="F64" i="4"/>
  <c r="F65" i="4"/>
  <c r="F66" i="4"/>
  <c r="F67" i="4"/>
  <c r="F68" i="4"/>
  <c r="F69" i="4"/>
  <c r="F70" i="4"/>
  <c r="F72" i="4"/>
  <c r="F73" i="4"/>
  <c r="F74" i="4"/>
  <c r="F75" i="4"/>
  <c r="F76" i="4"/>
  <c r="F78" i="4"/>
  <c r="F79" i="4"/>
  <c r="F80" i="4"/>
  <c r="F81" i="4"/>
  <c r="F32" i="4"/>
  <c r="F31" i="4"/>
  <c r="F30" i="4"/>
  <c r="F29" i="4"/>
  <c r="F28" i="4"/>
  <c r="F27" i="4"/>
  <c r="F26" i="4"/>
  <c r="F25" i="4"/>
  <c r="F24" i="4"/>
  <c r="F23" i="4"/>
  <c r="F22" i="4"/>
  <c r="F21" i="4"/>
  <c r="F20" i="4"/>
  <c r="F19" i="4"/>
  <c r="F85" i="4" l="1"/>
  <c r="F146" i="4"/>
  <c r="A25" i="4" l="1"/>
  <c r="A26" i="4" s="1"/>
  <c r="A27" i="4" s="1"/>
  <c r="A28" i="4" s="1"/>
  <c r="A29" i="4" s="1"/>
  <c r="A30" i="4" s="1"/>
  <c r="A31" i="4" s="1"/>
  <c r="A32" i="4" s="1"/>
  <c r="A33" i="4" s="1"/>
  <c r="F174" i="4"/>
  <c r="A165" i="4"/>
  <c r="A166" i="4" s="1"/>
  <c r="A167" i="4" s="1"/>
  <c r="A168" i="4" s="1"/>
  <c r="A169" i="4" s="1"/>
  <c r="A170" i="4" s="1"/>
  <c r="A171" i="4" s="1"/>
  <c r="A172" i="4" s="1"/>
  <c r="A173" i="4" s="1"/>
  <c r="A174" i="4" s="1"/>
  <c r="A175" i="4" s="1"/>
  <c r="A176" i="4" s="1"/>
  <c r="A177" i="4" s="1"/>
  <c r="A178" i="4" s="1"/>
  <c r="A179" i="4" s="1"/>
  <c r="A180" i="4" s="1"/>
  <c r="A100" i="4"/>
  <c r="A101" i="4" s="1"/>
  <c r="A102" i="4" s="1"/>
  <c r="A103" i="4" s="1"/>
  <c r="F108" i="4"/>
  <c r="A76" i="4"/>
  <c r="A77" i="4" s="1"/>
  <c r="A80" i="4" s="1"/>
  <c r="F71" i="4"/>
  <c r="D21" i="4"/>
  <c r="F77" i="4"/>
  <c r="D76" i="4"/>
  <c r="D42" i="4"/>
  <c r="A104" i="4" l="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F35" i="4" l="1"/>
  <c r="E189" i="4" l="1"/>
</calcChain>
</file>

<file path=xl/sharedStrings.xml><?xml version="1.0" encoding="utf-8"?>
<sst xmlns="http://schemas.openxmlformats.org/spreadsheetml/2006/main" count="363" uniqueCount="206">
  <si>
    <t>Naziv</t>
  </si>
  <si>
    <t>EM</t>
  </si>
  <si>
    <t>Količina</t>
  </si>
  <si>
    <t>Cena za enoto brez DDV</t>
  </si>
  <si>
    <t>Skupaj znesek brez DDV</t>
  </si>
  <si>
    <t>m</t>
  </si>
  <si>
    <t xml:space="preserve"> </t>
  </si>
  <si>
    <t>kpl</t>
  </si>
  <si>
    <t xml:space="preserve">karakteristike. Vsako spremembo mora potrditi investitor ali njegov predstavnik in odgovorni </t>
  </si>
  <si>
    <t>projektant elektroinstalacij.</t>
  </si>
  <si>
    <t>Poz.</t>
  </si>
  <si>
    <t>kos</t>
  </si>
  <si>
    <t xml:space="preserve">Izvajalec elektroinstalacij lahko spremeni posamezne elemente, če imajo ti enake ali boljše </t>
  </si>
  <si>
    <t>12</t>
  </si>
  <si>
    <t>13</t>
  </si>
  <si>
    <t>15</t>
  </si>
  <si>
    <t>1</t>
  </si>
  <si>
    <t>2</t>
  </si>
  <si>
    <t>3</t>
  </si>
  <si>
    <t>4</t>
  </si>
  <si>
    <t>5</t>
  </si>
  <si>
    <t>6</t>
  </si>
  <si>
    <t>7</t>
  </si>
  <si>
    <t>9</t>
  </si>
  <si>
    <t>-</t>
  </si>
  <si>
    <t>Ostali drobni montažni in vijačni material (instalacijski kanali, vodniki, končnice, izolacijske blende, napisne tablice).</t>
  </si>
  <si>
    <t>16</t>
  </si>
  <si>
    <t xml:space="preserve">Skupaj inštalacija moči </t>
  </si>
  <si>
    <t xml:space="preserve">Vsi materiali vgrajeni v lesene stene (konstrukcije) morajo biti požarno odporni ali vsaj samougasni. </t>
  </si>
  <si>
    <t>14</t>
  </si>
  <si>
    <t>17</t>
  </si>
  <si>
    <t>18</t>
  </si>
  <si>
    <t>Priklop trifaznih porabnikov na izvor električnega napajanja do funkcionalnega delovanja</t>
  </si>
  <si>
    <t>Priklop enofaznih porabnikov na izvor električnega napajanja do funkcionalnega delovanja</t>
  </si>
  <si>
    <t xml:space="preserve">Doza za dodatno izenačevanje potencialov DIP z ozemljitveno zbiralko </t>
  </si>
  <si>
    <t>Dobava in montaža podometne vtičnice z zaščitnim kontaktom 250V, 16A     (L1, N, PE). V kompletu z razvodnico za suhomontažno predelno ali opečno steno, fi 60 mm.</t>
  </si>
  <si>
    <t>prenapetostna zaščita razreda II v skladu z IEC 61643-11</t>
  </si>
  <si>
    <t>PZH II V3+1/275/50    In(8/20) = 20kA  HERMI</t>
  </si>
  <si>
    <t>glavno stikalo z rdečo ročko in rumeno čelno ploščo (montaža v omaro)</t>
  </si>
  <si>
    <t>instalacijski odklopniki:</t>
  </si>
  <si>
    <t>B10A, 1p, 15kA</t>
  </si>
  <si>
    <t>C16A, 1p, 15kA</t>
  </si>
  <si>
    <t>C16A, 3p, 15kA</t>
  </si>
  <si>
    <t xml:space="preserve">1.2 Inštalacija moči </t>
  </si>
  <si>
    <t>Kabel NHXMH-J 3x2,5 mm2 minimalni razred odziva na ogenj po CPR 305/2011  Cca s1 d2 a1, položen v instalacijskih ceveh oziroma na kabelske police, komplet z dobavo, montažo in vezavo razvodnih doz</t>
  </si>
  <si>
    <t>B10A, 1p, 15kA (rdeči)</t>
  </si>
  <si>
    <t>Zaščitna spiralna cev EUROFLEX  Ø10mm,  izdelana iz kvalitetnega PVC materiala, primerna za vgradnjo pod omete pri izdelavi električnih instalacij v gradbeništvu, za zunanjo vgradnjo ali zaščito vodnikov, ki so izpostavljeni neugodnim vplivom vlage, soli, olj in večini drugih dražečih kemičnih proizvodov ter atmosferskim vplivom.</t>
  </si>
  <si>
    <t>Kabel FTP 4x2xAWG24 cat. 6 (sobne enote, zunanje enote,...)</t>
  </si>
  <si>
    <t>Kabel HSLH 4G1 ( mešalni ventili, črpalke, lopute)</t>
  </si>
  <si>
    <t>Kabel LIHCH 5x0,75 (sobna enota - notranja enota)</t>
  </si>
  <si>
    <r>
      <t>Izvedba ozemljitev z vodnikom H07Z-K 16mm</t>
    </r>
    <r>
      <rPr>
        <vertAlign val="superscript"/>
        <sz val="9"/>
        <rFont val="Arial"/>
        <family val="2"/>
        <charset val="238"/>
      </rPr>
      <t>2</t>
    </r>
    <r>
      <rPr>
        <sz val="9"/>
        <rFont val="Arial"/>
        <family val="2"/>
        <charset val="238"/>
      </rPr>
      <t xml:space="preserve"> minimalni razred odziva na ogenj po CPR 305/2011  Cca s1 d2 a1,  komplet z materialom</t>
    </r>
  </si>
  <si>
    <r>
      <t>Izvedba ozemljitev z vodnikom H07Z-K 6mm</t>
    </r>
    <r>
      <rPr>
        <vertAlign val="superscript"/>
        <sz val="9"/>
        <rFont val="Arial"/>
        <family val="2"/>
        <charset val="238"/>
      </rPr>
      <t>2</t>
    </r>
    <r>
      <rPr>
        <sz val="9"/>
        <rFont val="Arial"/>
        <family val="2"/>
        <charset val="238"/>
      </rPr>
      <t xml:space="preserve"> minimalni razred odziva na ogenj po CPR 305/2011  Cca s1 d2 a1,  komplet z materialom</t>
    </r>
  </si>
  <si>
    <t xml:space="preserve">Kabel NHXMH-J 3x1,5 mm2 minimalni razred odziva na ogenj po CPR 305/2011  Cca s1 d2 a1, položen v instalacijskih ceveh oziroma na kabelske police, komplet z dobavo, montažo in vezavo razvodnih doz </t>
  </si>
  <si>
    <t>zaščitno stikao RCCB 40A/0,03A, 4p, tip A</t>
  </si>
  <si>
    <t>Kabel N2XH-J 5x10 mm2 minimalni razred odziva na ogenj po CPR 305/2011  Cca s1 d2 a1, položen v instalacijskih ceveh oziroma na kabelske police, komplet z dobavo, montažo in vezavo razvodnih doz</t>
  </si>
  <si>
    <t>Zaščitna plastična, gibljiva brezhalogenska samougasna (RF) rebrasta cev za vgradnjo v beton fi = 25mm, komplet z dozami in pritrdilnim materialom</t>
  </si>
  <si>
    <t>Zaščitna plastična, gibljiva brezhalogenska samougasna (RF) rebrasta cev za vgradnjo v beton fi = 40mm, komplet z dozami in pritrdilnim materialom</t>
  </si>
  <si>
    <t>Dobava in montaža trojne  podometne vtičnice z zaščitnimi kontakti 250V, 16A (L1, N, PE). V kompletu z razvodnico za suhomontažno predelno ali opečno steno ali parapet, fi 60 mm.</t>
  </si>
  <si>
    <t>Kabel N2XH-J 5x2,5 mm2 minimalni razred odziva na ogenj po CPR 305/2011  Cca s1 d2 a1, položen v instalacijskih ceveh oziroma na kabelske police, komplet z dobavo, montažo in vezavo razvodnih doz</t>
  </si>
  <si>
    <t>1.1 Razsvetljava</t>
  </si>
  <si>
    <t>Vgradno navadno stikalo, 10 A 250 V AC , skupaj z vgradno dozo, okrasnim nastavljivim okvirjem, bele barve, odpornost na udarce IK07,z dodatno zaščito pred poškodbami in nedovoljenimi posegi.</t>
  </si>
  <si>
    <t>Nadometno navadno stikalo, 10 A 250 V AC , skupaj z vgradno dozo, okrasnim nastavljivim okvirjem, bele barve, odpornost na udarce IK07,z dodatno zaščito pred poškodbami in nedovoljenimi posegi.</t>
  </si>
  <si>
    <t>Vgradno menjalno stikalo, 10 A 250 V AC , skupaj z vgradno dozo, okrasnim nastavljivim okvirjem, bele barve, odpornost na udarce IK07,z dodatno zaščito pred poškodbami in nedovoljenimi posegi.</t>
  </si>
  <si>
    <t xml:space="preserve">Skupaj razsvetljava </t>
  </si>
  <si>
    <t>1.3 Instalacija šibkega toka</t>
  </si>
  <si>
    <t>Zaščitna plastična gibljiva brezhalogenska  rebrasta cev po SIST EN 61386-22, mere po SIST EN 60423, ki  ne širi plamena, nizko dimna po DIN EN 61034-2,  zunanji premer 16 mm, položena pod omet ali v votlo steno., komplet z dozami in pritrdilnim materialom</t>
  </si>
  <si>
    <t>Skupaj instalacija šibkega toka</t>
  </si>
  <si>
    <t xml:space="preserve">Skupaj sistem javljanje vloma </t>
  </si>
  <si>
    <t>Skupaj strelovod</t>
  </si>
  <si>
    <t xml:space="preserve"> 1.1</t>
  </si>
  <si>
    <t>Razsvetljava</t>
  </si>
  <si>
    <t xml:space="preserve"> 1.2</t>
  </si>
  <si>
    <t>Inštalacija moči</t>
  </si>
  <si>
    <t xml:space="preserve"> 1.3</t>
  </si>
  <si>
    <t>Inštalacija šibkega toka</t>
  </si>
  <si>
    <t xml:space="preserve"> 1.4</t>
  </si>
  <si>
    <t xml:space="preserve"> 1.5</t>
  </si>
  <si>
    <t>Strelovod</t>
  </si>
  <si>
    <t xml:space="preserve"> 1.6</t>
  </si>
  <si>
    <t xml:space="preserve">                           Skupaj brez DDV</t>
  </si>
  <si>
    <t xml:space="preserve">                           DDV 22%</t>
  </si>
  <si>
    <t xml:space="preserve">                           Skupaj  z DDV</t>
  </si>
  <si>
    <t xml:space="preserve">Kabel NHXMH-J 4x1,5 mm2 minimalni razred odziva na ogenj po CPR 305/2011  Cca s1 d2 a1, položen v instalacijskih ceveh oziroma na kabelske police, komplet z dobavo, montažo in vezavo razvodnih doz </t>
  </si>
  <si>
    <t>Dobava in montaža dvojne komunikacijske vtičnice za vgradnjo v dozo, z dvema konektorjema UTP RJ45, CAT.6, s protiprašnim pokrovom, komplet z vsemi potrebnimi komponentami za montažo  v dozo</t>
  </si>
  <si>
    <t>Označitev vseh vgrajenih elektroinštalacijskih elementov. Komplet z ustreznimi napisnimi ploščicami za posamezni element in pritrditev le teh z meritvijo komunikacijskih povezav z izdajo merilnega protokola</t>
  </si>
  <si>
    <t xml:space="preserve">drobni in vezni material </t>
  </si>
  <si>
    <t>Kabel LIHCH 5x0,75 (sobna enota - razdelielc talnega gretaja)</t>
  </si>
  <si>
    <t>Kabel LIHCH 2x0,75 tehnični prostor - termostatskimi cirkulacijskimi ventili )</t>
  </si>
  <si>
    <t>Zaščitna plastična, gibljiva brezhalogenska samougasna (RF) rebrasta cev za vgradnjo v beton fi = 13mm, komplet z dozami in pritrdilnim materialom</t>
  </si>
  <si>
    <t>ognjeodporna tesnilna masa EI90 z ustrznim certifikatom za prehod požarnih sektorjev</t>
  </si>
  <si>
    <t xml:space="preserve">Izvedba meritev z izdajo poročila varnostne razsvetljave pooblaščenega preglednika
</t>
  </si>
  <si>
    <t xml:space="preserve">Izvedba el. meritev z izdajo merilnega poročila
</t>
  </si>
  <si>
    <t xml:space="preserve">izdelava PID dokumentacije
</t>
  </si>
  <si>
    <t>Skupaj zaključna dela</t>
  </si>
  <si>
    <t xml:space="preserve"> 1.7</t>
  </si>
  <si>
    <t>Zaključna dela</t>
  </si>
  <si>
    <t>stikalo za montažo na letev 10A, 230V</t>
  </si>
  <si>
    <r>
      <t xml:space="preserve"> vodnik H07Z-K 16mm</t>
    </r>
    <r>
      <rPr>
        <vertAlign val="superscript"/>
        <sz val="9"/>
        <rFont val="Arial"/>
        <family val="2"/>
        <charset val="238"/>
      </rPr>
      <t>2</t>
    </r>
    <r>
      <rPr>
        <sz val="9"/>
        <rFont val="Arial"/>
        <family val="2"/>
        <charset val="238"/>
      </rPr>
      <t xml:space="preserve"> minimalni razred odziva na ogenj po CPR 305/2011  Cca s1 d2 a1</t>
    </r>
  </si>
  <si>
    <r>
      <t xml:space="preserve"> vodnik H07Z-K 6mm</t>
    </r>
    <r>
      <rPr>
        <vertAlign val="superscript"/>
        <sz val="9"/>
        <rFont val="Arial"/>
        <family val="2"/>
        <charset val="238"/>
      </rPr>
      <t>2</t>
    </r>
    <r>
      <rPr>
        <sz val="9"/>
        <rFont val="Arial"/>
        <family val="2"/>
        <charset val="238"/>
      </rPr>
      <t xml:space="preserve"> minimalni razred odziva na ogenj po CPR 305/2011  Cca s1 d2 a1</t>
    </r>
  </si>
  <si>
    <r>
      <rPr>
        <i/>
        <sz val="8"/>
        <rFont val="Arial"/>
        <family val="2"/>
        <charset val="238"/>
      </rPr>
      <t>OPOMBA:
V vseh postavkah je potrebno upoštevati:
- transportne stroške, montažo in vgradnjo,
- manipulativne stroške, zidarsko pomoč, drobni vezni in pritrdilni material,                                                                                                                                                           
- stroške pripravljalnih in zaključnih del,
- za vse netipske elemente morajo biti izdelane delavniške risbe, katere mora pred izvedbo pregledati in potrditi projektant
Vse kable, podane v tehničnem popisu, je izvajalec dolžan obojestransko priključiti.                                                                                            Vsi kabli morajo imeti na obeh straneh trajne oznake kabla.                                                                                                                                      V ceno montaže mora biti zajeta uporaba dvižne košare, odrov in ostalih pripomočkov za delo na višini.                                                               V ceno mora biti zajeto sprotno vrisovanje sprememb , ki so se izvedle drugače kot je bilo navedeno v PZI dokumentaciji.                           Dobava opreme pomeni dobavo v obsegu, ki omogoča funkcionalno delovanje, vključno z vsem priključnim in pritrdilnim materialom. Montaža opreme pomeni namestitev na način, ki omogoča, da naprava ali element opravlja svojo funkcijo.                                                                           V ceno so vključeni vsi pripomočki, ki izvajalcu omogočajo montažo.</t>
    </r>
    <r>
      <rPr>
        <i/>
        <sz val="8"/>
        <color indexed="10"/>
        <rFont val="Arial"/>
        <family val="2"/>
        <charset val="238"/>
      </rPr>
      <t xml:space="preserve">
</t>
    </r>
    <r>
      <rPr>
        <i/>
        <sz val="8"/>
        <rFont val="Arial"/>
        <family val="2"/>
        <charset val="238"/>
      </rPr>
      <t>- v ceni so upoštevani vso dobljenje za EI dela                                                                                                                                                                                                                                                                                                                                                                                                                                                             - v ceni so upoštevani vsi nosilni elementi (kable) za EI dela</t>
    </r>
  </si>
  <si>
    <t>Vgradno križno stikalo, 10 A 250 V AC , skupaj z vgradno dozo, okrasnim nastavljivim okvirjem, bele barve, odpornost na udarce IK07,z dodatno zaščito pred poškodbami in nedovoljenimi posegi.</t>
  </si>
  <si>
    <t>Nadometni inštalacijski brezhalogenski kanal s pokrovom NIK 2 30x17mm za pritrjevanje z vijakom</t>
  </si>
  <si>
    <t>25</t>
  </si>
  <si>
    <r>
      <t xml:space="preserve">Dobava in polaganje na kabelske police oz. uvlečenje v instalacijske cevi kabla FTP CAT 6 </t>
    </r>
    <r>
      <rPr>
        <sz val="9"/>
        <rFont val="Arial CE"/>
        <charset val="238"/>
      </rPr>
      <t xml:space="preserve">B2ca </t>
    </r>
    <r>
      <rPr>
        <sz val="9"/>
        <rFont val="Arial CE"/>
        <family val="2"/>
        <charset val="238"/>
      </rPr>
      <t>(LSFROH-HALOGEN FREE).</t>
    </r>
  </si>
  <si>
    <t>Nepredvidena dela (izvedejo se s potrditvijo nadzora z vpisom v gradbeni dnevnik)</t>
  </si>
  <si>
    <t>%</t>
  </si>
  <si>
    <t>Akumulatorska baterija, 12V/ 18Ah</t>
  </si>
  <si>
    <t>Akumulatorska baterija, 12V/ 12Ah</t>
  </si>
  <si>
    <t>Gasilska omarica z navodili za uporabo in projektom PID</t>
  </si>
  <si>
    <t>Označevalna nalepka</t>
  </si>
  <si>
    <t>Označevalna nalepka s simbolom ročnega javljalnika požara, po SIST 1013</t>
  </si>
  <si>
    <t>Označevalna nalepka s simbolom sirene, po SIST 1013</t>
  </si>
  <si>
    <t>Kabli v prostorih: Minimalni razred odziva na ogenj za vgrajene električne kable znaša B2ca s1d1a1</t>
  </si>
  <si>
    <t>V medstropovju instalacija namesti v šibkotočne kabelske police, katere so vklučene v elektro projekt</t>
  </si>
  <si>
    <t>Kabel J-H(ST)H 1X2X1mm2 BMK RDE B2ca s1 d2 a1 - rdeč halogen free , s polaganjem (za adresibilno zanko)</t>
  </si>
  <si>
    <t>Napajalni kabel NHXMH-J 3x1,5mm2 s polaganjem</t>
  </si>
  <si>
    <t>Ognjevarni kabel NHXH FE180/E30 2x1,5 mm2 halogen free, s polaganjem za sirene</t>
  </si>
  <si>
    <t>Pritrdilni material za kabel (VIJAK SAS12 11-13mm)</t>
  </si>
  <si>
    <t>Samougasna Rebrasta cev RFS fi 16mm</t>
  </si>
  <si>
    <t>Montaža in vezava podnoža za javljalnik požara, navadno</t>
  </si>
  <si>
    <t>Tesnilna požarna masa (preboji kablov na mejah požarnih sektorjev)</t>
  </si>
  <si>
    <t xml:space="preserve">Montaža naprav NA PRIPRAVLJENE INSTALACIJE (zvezana in zmontirana podnožja, ter komore), nastavitev parametrov, testiranje, spuščanje v pogon, primopredaja in poučitev pristojnega osebja o delovanju sistema </t>
  </si>
  <si>
    <r>
      <t>Projekt izvedenih del (PID) javljanje požara, ob pridobljenih tlorisih objekta v rač.</t>
    </r>
    <r>
      <rPr>
        <b/>
        <sz val="10"/>
        <rFont val="DINCE-Regular"/>
        <charset val="238"/>
      </rPr>
      <t xml:space="preserve"> programu AutoCAD</t>
    </r>
    <r>
      <rPr>
        <sz val="10"/>
        <rFont val="DINCE-Regular"/>
        <charset val="238"/>
      </rPr>
      <t>, v treh izvodih za naročnika</t>
    </r>
  </si>
  <si>
    <t>Pregled požarnega sistema s strani pooblaščene osebe in izdaja potrdila</t>
  </si>
  <si>
    <t>SODELOVANJE pri pregledu požarnega sistema (do 200 elementov)</t>
  </si>
  <si>
    <t>OPOMBA: POZIVNIK ZA PRENOS SIGNALA NADEŽURNI CENTER JE V POPISU PROTIVLOMNEGA SISTEMA</t>
  </si>
  <si>
    <t>Dodatni napajalnik 27.5Vdc/4.5A v kovinskem ohišju, dim. 300x220x175 mm, kapaciteta baterij do 17Ah, SPS-2453</t>
  </si>
  <si>
    <t>Podnožje za javljalnik požara tipa HM kot MORLEY tip, MI/B501AP/IV</t>
  </si>
  <si>
    <t>Adresibilni ročni javljalnik požara s steklom, brez podnožja PS031W kot MORLEY, tip MI-MCP-GLASS</t>
  </si>
  <si>
    <t>Podnožje za ročni javljalnik MI-MCP za prirditev na steno kot MORLEY tip PS031W (staro: SR1T)</t>
  </si>
  <si>
    <t>Dodatni pokrov za ročni javljalnik požara kot MORLEY, tip PS200</t>
  </si>
  <si>
    <t>Adresibilni enokanalni izhodni modul, 24V, brez ohišja  M200E-SMB kot MORLEY, tip  MI-DCMOE</t>
  </si>
  <si>
    <t>Adresibilni enokanalni vhodni modul, brez n/o ohišja M200E-SMB kot MORLEY, tip MI-DMMIE</t>
  </si>
  <si>
    <t>Ohišje za module kot MORLEY, tip M200E-SMB</t>
  </si>
  <si>
    <t>Sirena z bliskavko, 107 dB/1m, rdeče ohišje in rdeča bliskavka, po standardu EN 54-3 in 23 kot CWSS-RR-S5 Sirena z bliskavko</t>
  </si>
  <si>
    <t>Zaščitna plastična, gibljiva brezhalogenska samougasna (RF) rebrasta cev za vgradnjo v beton fi = 16mm, komplet z dozami in pritrdilnim materialom</t>
  </si>
  <si>
    <t>Sistem tehničnega bvarovanja</t>
  </si>
  <si>
    <t>Skupaj sistem Tehnično varovanje</t>
  </si>
  <si>
    <t>Dodatni napajalnik 12V, 3.5A, brez ohišja</t>
  </si>
  <si>
    <t>Akumulatorska baterija, 12V/ 7.2Ah</t>
  </si>
  <si>
    <t xml:space="preserve">Nosilec za senzor </t>
  </si>
  <si>
    <t>Akumulator 12V, 1.3 Ah (za zunanje sirene)</t>
  </si>
  <si>
    <t>Alarmni kabel Li-H(St)H ALARM C-4 (BC) 6x0.22+2x0.50  mm LSZH BE B2ca - s1, d1, a1 (s polaganjem)</t>
  </si>
  <si>
    <t xml:space="preserve">Montaža naprav NA PRIPRAVLJENE INSTALACIJE, nastavitev parametrov, testiranje, spuščanje v pogon, primopredaja in poučitev pristojnega osebja o delovanju sistema </t>
  </si>
  <si>
    <t>Protivlomna centrala, 32 sektorjev, maks. 128 con (16 na centrali), 240+8+1 uporabniških kod, maks. 128 progr. izhodov (16 na centrali), arhiv za 22527 dogodkov, urniki, možnost brezžičnih con, vgrajen tel. komunikator, v plastičnem ohišju, EN 50131-Grade 2 kot SATEL, tip INTEGRA 128</t>
  </si>
  <si>
    <t>Kovinsko ohišje za centrale INTEGRA 64 Plus, INTEGRA 128 Plus in INTEGRA 256 Plus, razširitvene module in prostorom za 17Ah baterijo, vgrajen transformator 75 VA, dvojna sabotažna zaščita (proti odpiranju in odstranjevanju iz stene),  dim. 330 x 405 x 110 mm, po standardu EN 50131-Grade 3 kot SATEL, tip OMI-4</t>
  </si>
  <si>
    <t>Plastično ohišje za centrale VERSA in INTEGRA, razširitvene in GSM module, brez transformatorja, dim. 324 x 382 x 108 mm kot SATEL, tip OPU-3 P</t>
  </si>
  <si>
    <t xml:space="preserve">Pozivnik za prenos sporočil preko ETHERNET-a, backup preko GPRS (potrebna SIM kartica), z anteno, EN 50136-ATS 5 (V KOLIKOR BO PRENOS PREKO GPRS-ja MORA STRANKA ZAGOTOVITI SIM KARTICO TELEKOMUNIKACIJSKEGA OPERATERJA Z DELUJOČO 2G POVEZAVO) TAU IP/GPRS </t>
  </si>
  <si>
    <t>LCD tipkovnica za INTEGRA centrale, zelena osvetlitev tipk in prikazovalnika kot SATEL, INT-KLCD-GR</t>
  </si>
  <si>
    <t>Kombinirani PIR/MW senzor gibanja,  imunost na male živali do 25 kg, EN 50131-Grade 2 IX PLUS senzor IR+MW</t>
  </si>
  <si>
    <t>Zunanja sirena z bliskavko, bela z rdečo bliskavko, po standardu EN 50131-Grade 2 kot SP-6500 R</t>
  </si>
  <si>
    <t>Akumulatorska baterija 12V/1.3 Ah, za zunanje sirene kot Akumulator 12V, 1.3 Ah (za zunanje sirene)</t>
  </si>
  <si>
    <t>1.4 Sistem AJP</t>
  </si>
  <si>
    <t>Sitem AJP</t>
  </si>
  <si>
    <t>Kabel LIHCH 3x1mm2 (konvektorji - zunanja enota)</t>
  </si>
  <si>
    <t>Kabel HSLCH-OZ 2x0,75 ( tipala, komunikacija z - NE)</t>
  </si>
  <si>
    <t>C20A, 3p, 15kA</t>
  </si>
  <si>
    <t>senzor gibanja (nadgardni/vgradni) , pasivni, infrardeči, IP20, doseg 360°, bel (086893) kot Steinel MD IR 4360-8 COM1</t>
  </si>
  <si>
    <t>demontaža obstoječega strelovoda</t>
  </si>
  <si>
    <t>nadometna/vgradna Visoko zmogljiva, površinsko nameščena LED svetilka za zasilno razsvetljavo, Svetilka z lokalnim napajanjem z baterijami za 3 uro zasilne razsvetljave v vzdrževanem ali nevzdrževanem načinu, s samodejnim preizkusom (samodejnim testiranjem) prek svvtilke,  Leča: polikarbonat. IP65, stropna nadgradna svetilka. Svetilko je mogoče hitro namestiti in vzdrževati brez orodja. Električna povezava (230 VAC) preko kabla največ 2,5 mm², možna zanka vhod - zanka ven. Optimalno upravljanje toplote preko hladilnega telesa. Vzdrževanje: +5°C do +25°C, nevzdrževanje: +5°C do +30°C; napajanje: 220-240 V AC (+/- 10%), 50-60 Hz V kompletu z LED diodami..  320lm, 2,5W, 5000K  kot  VELLA</t>
  </si>
  <si>
    <r>
      <t>Nadgradna/vgradna LED stropna svetilka 220-240VAC, 18W,  2563 lm, 4000 K, , IP21 , UGR&lt;19,   znak CE,  LITIJ ALUMINIJ, 142,4lm/W, PMMA, plastika, kot npr.: PROLINE LINEA D C 18154 PREMIUM certifikat</t>
    </r>
    <r>
      <rPr>
        <b/>
        <sz val="9"/>
        <rFont val="Arial CE"/>
        <charset val="238"/>
      </rPr>
      <t xml:space="preserve"> Oznaka B</t>
    </r>
  </si>
  <si>
    <r>
      <t xml:space="preserve">Nadgradna/vgradna LED stropna svetilka 220-240VAC, 24W, LED  Polikarbonat, bela, signalno bela,  2400 lm, 100lm/W, IP21 | 4000K,  dimenzije </t>
    </r>
    <r>
      <rPr>
        <sz val="9"/>
        <rFont val="Calibri"/>
        <family val="2"/>
        <charset val="238"/>
      </rPr>
      <t>Ø</t>
    </r>
    <r>
      <rPr>
        <sz val="9"/>
        <rFont val="Arial CE"/>
        <charset val="238"/>
      </rPr>
      <t>177x40, kot npr.: MULTILINE PNO-24LED</t>
    </r>
    <r>
      <rPr>
        <b/>
        <sz val="9"/>
        <rFont val="Arial CE"/>
        <charset val="238"/>
      </rPr>
      <t xml:space="preserve"> Oznaka A</t>
    </r>
  </si>
  <si>
    <r>
      <t>Nadgradna/vgradna LED stropna svetilka s senzorjem 220-240VAC, 18W, aluminij, črna,  stropna, 980 lm,  18 W, 4000 K,, IP44, dimenzije Ø260x90 znak CE,  komplet z nadometnim okvirjem, kot npr.: GLOBO GREGORY</t>
    </r>
    <r>
      <rPr>
        <b/>
        <sz val="9"/>
        <rFont val="Arial CE"/>
        <charset val="238"/>
      </rPr>
      <t xml:space="preserve"> Oznaka C</t>
    </r>
  </si>
  <si>
    <r>
      <t xml:space="preserve">LED STEBRIČEK  10W, IP55, 1200lm, 3000k, 230V, dimenzije 126x126x800 </t>
    </r>
    <r>
      <rPr>
        <b/>
        <sz val="9"/>
        <rFont val="Arial CE"/>
        <charset val="238"/>
      </rPr>
      <t>Oznaka E</t>
    </r>
  </si>
  <si>
    <t>odklop obstoječe el. inštalacije s svetilkami</t>
  </si>
  <si>
    <t>Kabel N2XH-J 5x4 mm2 minimalni razred odziva na ogenj po CPR 305/2011  Cca s1 d2 a1, položen v instalacijskih ceveh oziroma na kabelske police, komplet z dobavo, montažo in vezavo razvodnih doz</t>
  </si>
  <si>
    <t>Kabelske police 100mm, izdelane iz cinkane perforirane pločevine, komplet s pokrovi, spojnim, nosilnim in pritrdilnim priborom komplet z pritrdilnim materialom</t>
  </si>
  <si>
    <t xml:space="preserve">25A, 400V AC, 3p              </t>
  </si>
  <si>
    <r>
      <t>Stikalni blok R-P, vgradni, sestavljen iz kovinske antikorozijsko zaščitene in opleskane omare dimenzij vxšxg = 1000x800x210mm</t>
    </r>
    <r>
      <rPr>
        <sz val="9"/>
        <rFont val="Arial"/>
        <family val="2"/>
      </rPr>
      <t>, z montažno ploščo, z enotno ključavnico in s sledečo opremo:</t>
    </r>
  </si>
  <si>
    <t>Kabliranje sistema hlajenja,  VRF naprav in ostale opreme  skladno s projektom strojnih inštalacij. Dobava in napeljava električnih kablov (kabli so tipa Cca s1 d2 a1), položenih delno v estrihe, delno v montažne stene, delno nad ometom v PN ceveh, delno po kabelskih policah, komplet s kabelskimi čevlji. Kabli napeljani skozi uvodnice elementov periferne opreme ter uvodnice skladno z elektro načrtom in seznamom kablov dobavitelja sistema.</t>
  </si>
  <si>
    <t>Stikalni blok R-1, dograditev</t>
  </si>
  <si>
    <t>8</t>
  </si>
  <si>
    <t>11</t>
  </si>
  <si>
    <t>20</t>
  </si>
  <si>
    <t>21</t>
  </si>
  <si>
    <t>24</t>
  </si>
  <si>
    <t>zaključevanje UTP kabolv v obstoječi KOM omarici</t>
  </si>
  <si>
    <t>Napredna adresibilna analogna 2-zančna požarna centrala, omogoča do 198 adres (99 javljalnikov in 99 modulov) na zanko, 7" barvni LCD prikazovalnik na dotik, 40 virtualnih LED prikazov con, omogoča do 2000 con in 400 logičnih skupin, spomin do 10.000 dogodkov, funkcija dan/noč, indikacija potrebe po čiščenju dimnih javljalnikov, programabilen alarmni prag za vse javljalnike, omogoča povezovanje v mrežo, RS-485 in RS-232, en nadzorovan izhod za sireno (1A), programabilni izhodi za alarm in napako, po standardih EN 54-2, EN 54-4 in EN 54-13 kot MORLEY, tip  MA-2000-02 MAX nova centrala  2 zanki</t>
  </si>
  <si>
    <r>
      <t>Pozivnik za prenos sporočil preko ETHERNET-a, backup preko GPRS (potrebna SIM kartica), z anteno, EN 50136-ATS 5</t>
    </r>
    <r>
      <rPr>
        <b/>
        <sz val="10"/>
        <rFont val="DINCE-Regular"/>
        <charset val="238"/>
      </rPr>
      <t xml:space="preserve"> (V KOLIKOR BO PRENOS PREKO GPRS-ja MORA STRANKA ZAGOTOVITI SIM KARTICO TELEKOMUNIKACIJSKEGA OPERATERJA Z DELUJOČO 2G POVEZAVO)TAU IP/GPRS </t>
    </r>
  </si>
  <si>
    <t>Plastično ohišje za centrale VERSA, razširitvene in GSM module, brez transformatorja, dvojna sabotažna zaščita, dim. 266 x 286 x 100 mm, SATEL, tip OPU-4 P</t>
  </si>
  <si>
    <t>Dodatni napajalnik 12Vdc / 3A</t>
  </si>
  <si>
    <t>Adresibilni analogni optični dimni javljalnik požara z izolatorjem, brez podnožja MI-B501AP-IV kot MORLEY, tip MI-PSE-S2I-IV</t>
  </si>
  <si>
    <t>1.5 Strelovod</t>
  </si>
  <si>
    <r>
      <t xml:space="preserve">Dobava in montaža strešnega nosilnega elementa </t>
    </r>
    <r>
      <rPr>
        <b/>
        <sz val="9"/>
        <rFont val="Arial"/>
        <family val="2"/>
        <charset val="238"/>
      </rPr>
      <t>SON16 (Rf-K)</t>
    </r>
    <r>
      <rPr>
        <sz val="9"/>
        <rFont val="Arial"/>
        <family val="2"/>
        <charset val="238"/>
      </rPr>
      <t xml:space="preserve"> iz nerjavečega jekla za pritrjevanje strelovodnega vodnika AH1 Al fi 8 mm na pločevinasto trapezno kritino oziroma na pločevinasto kapo atike. 
Proizvajalec HERMI
</t>
    </r>
  </si>
  <si>
    <r>
      <t xml:space="preserve">Dobava in montaža lovilne palice </t>
    </r>
    <r>
      <rPr>
        <b/>
        <sz val="9"/>
        <rFont val="Arial"/>
        <family val="2"/>
        <charset val="238"/>
      </rPr>
      <t xml:space="preserve">LOP1,5 (Al) </t>
    </r>
    <r>
      <rPr>
        <sz val="9"/>
        <rFont val="Arial"/>
        <family val="2"/>
        <charset val="238"/>
      </rPr>
      <t xml:space="preserve">višine h=2,0m vključno z betonskim podstavkom za postavitev na ravni strehi. 
Proizvajalec HERMI
</t>
    </r>
  </si>
  <si>
    <r>
      <t xml:space="preserve">Dobava in montaža strešnega nosilnega elementa </t>
    </r>
    <r>
      <rPr>
        <b/>
        <sz val="9"/>
        <rFont val="Arial"/>
        <family val="2"/>
        <charset val="238"/>
      </rPr>
      <t>SON17 C (PP)</t>
    </r>
    <r>
      <rPr>
        <sz val="9"/>
        <rFont val="Arial"/>
        <family val="2"/>
        <charset val="238"/>
      </rPr>
      <t xml:space="preserve"> z betonsko kocko</t>
    </r>
    <r>
      <rPr>
        <b/>
        <sz val="9"/>
        <rFont val="Arial"/>
        <family val="2"/>
        <charset val="238"/>
      </rPr>
      <t xml:space="preserve"> </t>
    </r>
    <r>
      <rPr>
        <sz val="9"/>
        <rFont val="Arial"/>
        <family val="2"/>
        <charset val="238"/>
      </rPr>
      <t xml:space="preserve">za pritrjevanje strelovodnega vodnika AH1 Al fi 8mm na ravne strehe. 
Proizvajalec HERMI
</t>
    </r>
  </si>
  <si>
    <r>
      <t xml:space="preserve">Dobava in montaža zidnega nosilnega elementa </t>
    </r>
    <r>
      <rPr>
        <b/>
        <sz val="9"/>
        <rFont val="Arial"/>
        <family val="2"/>
        <charset val="238"/>
      </rPr>
      <t xml:space="preserve">ZON03 DIREKT (Rf-V) </t>
    </r>
    <r>
      <rPr>
        <sz val="9"/>
        <rFont val="Arial"/>
        <family val="2"/>
        <charset val="238"/>
      </rPr>
      <t xml:space="preserve">za pritrjevanje okroglega strelovodnega vodnika AH4 fi 8mm s PVC oblogo na trde stene - izvedba podometnih odvodov. 
Proizvajalec HERMI
</t>
    </r>
  </si>
  <si>
    <r>
      <t>Dobava in montaža zidne merilne omarice</t>
    </r>
    <r>
      <rPr>
        <b/>
        <sz val="9"/>
        <rFont val="Arial"/>
        <family val="2"/>
        <charset val="238"/>
      </rPr>
      <t xml:space="preserve"> ZON05</t>
    </r>
    <r>
      <rPr>
        <sz val="9"/>
        <rFont val="Arial"/>
        <family val="2"/>
        <charset val="238"/>
      </rPr>
      <t xml:space="preserve"> </t>
    </r>
    <r>
      <rPr>
        <b/>
        <sz val="9"/>
        <rFont val="Arial"/>
        <family val="2"/>
        <charset val="238"/>
      </rPr>
      <t xml:space="preserve"> (PVC/Rf) </t>
    </r>
    <r>
      <rPr>
        <sz val="9"/>
        <rFont val="Arial"/>
        <family val="2"/>
        <charset val="238"/>
      </rPr>
      <t xml:space="preserve"> za izvedbo merilnih spojev pri podometnih vertikalnih odvodih na fasadi. Dimenzije zidne merilne omarice 200 x 150 x 100 mm (D x Š x V), telo omarice je izdelano iz umetnih materialov, obstojnih na atmosferi (PVC) in se montira v steno objekta v času gradnje. Pokrov omarice je izdelan iz nerjaveče pločevine (Rf) in se montira po zaključku fasadnega sloja in omogoča z distančnimi vijaki popolno prileganje na fasado, ne glede na debelino le-te.
Proizvajalec HERMI
</t>
    </r>
  </si>
  <si>
    <r>
      <t xml:space="preserve">Dobava in montaža merilne sponke </t>
    </r>
    <r>
      <rPr>
        <b/>
        <sz val="9"/>
        <rFont val="Arial"/>
        <family val="2"/>
        <charset val="238"/>
      </rPr>
      <t xml:space="preserve">KON02 (Rf-V) </t>
    </r>
    <r>
      <rPr>
        <sz val="9"/>
        <rFont val="Arial"/>
        <family val="2"/>
        <charset val="238"/>
      </rPr>
      <t xml:space="preserve"> za izdelavo merilnega spoja med strelovodnim vodnikom AH1 in ozemljilnim trakom. 
Proizvajalec HERMI
</t>
    </r>
  </si>
  <si>
    <r>
      <t xml:space="preserve">Dobava in montaža sponke </t>
    </r>
    <r>
      <rPr>
        <b/>
        <sz val="9"/>
        <rFont val="Arial"/>
        <family val="2"/>
        <charset val="238"/>
      </rPr>
      <t>KON04 A SIMPLE (Rf-V)</t>
    </r>
    <r>
      <rPr>
        <sz val="9"/>
        <rFont val="Arial"/>
        <family val="2"/>
        <charset val="238"/>
      </rPr>
      <t xml:space="preserve"> iz nerjavečega jekla za medsebojno spajanje/podaljševanje okroglih strelovodnih vodnikov. 
Proizvajalec HERMI
</t>
    </r>
  </si>
  <si>
    <r>
      <t xml:space="preserve">Dobava in montaža kontaktne sponke </t>
    </r>
    <r>
      <rPr>
        <b/>
        <sz val="9"/>
        <rFont val="Arial"/>
        <family val="2"/>
        <charset val="238"/>
      </rPr>
      <t>KON05 (Rf-V)</t>
    </r>
    <r>
      <rPr>
        <sz val="9"/>
        <rFont val="Arial"/>
        <family val="2"/>
        <charset val="238"/>
      </rPr>
      <t xml:space="preserve"> iz nerjavečega jekla za izvedbo kontaktnih spojev med strelovodnim vodnikom AH1 Al fi 8mm in pločevinastimi deli. 
Proizvajalec HERMI
</t>
    </r>
  </si>
  <si>
    <r>
      <t xml:space="preserve">Dobava in montaža žlebne sponke </t>
    </r>
    <r>
      <rPr>
        <b/>
        <sz val="9"/>
        <rFont val="Arial"/>
        <family val="2"/>
        <charset val="238"/>
      </rPr>
      <t xml:space="preserve">KON06 (Rf-V) </t>
    </r>
    <r>
      <rPr>
        <sz val="9"/>
        <rFont val="Arial"/>
        <family val="2"/>
        <charset val="238"/>
      </rPr>
      <t xml:space="preserve"> za izdelavo spojev med strelovodnim vodnikom in žlebnim koritom. 
Proizvajalec HERMI
</t>
    </r>
  </si>
  <si>
    <r>
      <t xml:space="preserve">Dobava in montaža sponke </t>
    </r>
    <r>
      <rPr>
        <b/>
        <sz val="9"/>
        <rFont val="Arial"/>
        <family val="2"/>
        <charset val="238"/>
      </rPr>
      <t>KON07</t>
    </r>
    <r>
      <rPr>
        <sz val="9"/>
        <rFont val="Arial"/>
        <family val="2"/>
        <charset val="238"/>
      </rPr>
      <t xml:space="preserve"> </t>
    </r>
    <r>
      <rPr>
        <b/>
        <sz val="9"/>
        <rFont val="Arial"/>
        <family val="2"/>
        <charset val="238"/>
      </rPr>
      <t>(Rf-V)</t>
    </r>
    <r>
      <rPr>
        <sz val="9"/>
        <rFont val="Arial"/>
        <family val="2"/>
        <charset val="238"/>
      </rPr>
      <t xml:space="preserve"> iz nerjavečega jekla za povezovanje okroglega strelovodnega vodnika na lovilne palice. 
Proizvajalec HERMI
</t>
    </r>
  </si>
  <si>
    <r>
      <t xml:space="preserve">Dobava in montaža odkapnika </t>
    </r>
    <r>
      <rPr>
        <b/>
        <sz val="9"/>
        <rFont val="Arial"/>
        <family val="2"/>
        <charset val="238"/>
      </rPr>
      <t xml:space="preserve">KON21 (Rf-V) </t>
    </r>
    <r>
      <rPr>
        <sz val="9"/>
        <rFont val="Arial"/>
        <family val="2"/>
        <charset val="238"/>
      </rPr>
      <t xml:space="preserve">za preprečitev zatekanja vode v steno po strelovodnem vodniku v primeru podometnih vertikalnih odvodov. 
Proizvajalec HERMI
</t>
    </r>
  </si>
  <si>
    <r>
      <t xml:space="preserve">Dobava in montaža oznak merilnih mest </t>
    </r>
    <r>
      <rPr>
        <b/>
        <sz val="9"/>
        <rFont val="Arial"/>
        <family val="2"/>
        <charset val="238"/>
      </rPr>
      <t>MŠ (Rf-V).</t>
    </r>
    <r>
      <rPr>
        <sz val="9"/>
        <rFont val="Arial"/>
        <family val="2"/>
        <charset val="238"/>
      </rPr>
      <t xml:space="preserve"> 
Proizvajalec HERMI
</t>
    </r>
  </si>
  <si>
    <r>
      <t xml:space="preserve">Dobava in montaža okroglega aluminijastega strelovodnega vodnika </t>
    </r>
    <r>
      <rPr>
        <b/>
        <sz val="9"/>
        <rFont val="Arial"/>
        <family val="2"/>
        <charset val="238"/>
      </rPr>
      <t>AH1</t>
    </r>
    <r>
      <rPr>
        <sz val="9"/>
        <rFont val="Arial"/>
        <family val="2"/>
        <charset val="238"/>
      </rPr>
      <t xml:space="preserve"> Al fi 8mm na tipske strelovodne nosilne elemente. 
Proizvajalec HERMI
</t>
    </r>
  </si>
  <si>
    <r>
      <t xml:space="preserve">Dobava in montaža okroglega  aluminijastega strelovodnega vodnika </t>
    </r>
    <r>
      <rPr>
        <b/>
        <sz val="9"/>
        <rFont val="Arial"/>
        <family val="2"/>
        <charset val="238"/>
      </rPr>
      <t>AH4</t>
    </r>
    <r>
      <rPr>
        <sz val="9"/>
        <rFont val="Arial"/>
        <family val="2"/>
        <charset val="238"/>
      </rPr>
      <t xml:space="preserve"> Al fi 8mm s PVC oblogo za izvedbo podometnih vertikalnih odvodov. 
Proizvajalec HERMI
</t>
    </r>
  </si>
  <si>
    <r>
      <t xml:space="preserve">Dobava in montaža sponke </t>
    </r>
    <r>
      <rPr>
        <b/>
        <sz val="9"/>
        <rFont val="Arial"/>
        <family val="2"/>
        <charset val="238"/>
      </rPr>
      <t xml:space="preserve">KON01 (Rf-V) </t>
    </r>
    <r>
      <rPr>
        <sz val="9"/>
        <rFont val="Arial"/>
        <family val="2"/>
        <charset val="238"/>
      </rPr>
      <t xml:space="preserve">iz nerjavečega jekla za izvedbo spojev med ploščatim strelovodnim vodniki. 
Proizvajalec HERMI
</t>
    </r>
  </si>
  <si>
    <r>
      <t xml:space="preserve">Dobava in montaža sponke </t>
    </r>
    <r>
      <rPr>
        <b/>
        <sz val="9"/>
        <rFont val="Arial"/>
        <family val="2"/>
        <charset val="238"/>
      </rPr>
      <t xml:space="preserve">KON09 (Fe) </t>
    </r>
    <r>
      <rPr>
        <sz val="9"/>
        <rFont val="Arial"/>
        <family val="2"/>
        <charset val="238"/>
      </rPr>
      <t xml:space="preserve">iz jekla za izvedbo spojev med ploščatimi strelovodnimi vodniki do širine 40 mm ter armaturo temeljev do fi 20 mm v betonu. 
Proizvajalec HERMI
</t>
    </r>
  </si>
  <si>
    <r>
      <t xml:space="preserve">Dobava in montaža ploščatega vodnika </t>
    </r>
    <r>
      <rPr>
        <b/>
        <sz val="9"/>
        <rFont val="Arial"/>
        <family val="2"/>
        <charset val="238"/>
      </rPr>
      <t>RH1*H2</t>
    </r>
    <r>
      <rPr>
        <sz val="9"/>
        <rFont val="Arial"/>
        <family val="2"/>
        <charset val="238"/>
      </rPr>
      <t xml:space="preserve"> 30x3,5 mm iz nerjavečega jekla 30x3,5 mm za izvedbo ozemljitvene instalacije. 
Proizvajalec HERMI
</t>
    </r>
  </si>
  <si>
    <t xml:space="preserve">Izvedba pregleda sistema AJP   z izdajo poročila pooblaščenega preglednika
</t>
  </si>
  <si>
    <t xml:space="preserve">Rekapitulacija za objekt DOL :
</t>
  </si>
  <si>
    <t>1.6 Sistem tehnično varovanje</t>
  </si>
  <si>
    <t>1.7 Zaključna dela</t>
  </si>
  <si>
    <t>Vnašanje sprememb v PZI</t>
  </si>
  <si>
    <t>Popis materiala in del OŠ SENOŽETI: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</si>
</sst>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0.00\ &quot;€&quot;"/>
    <numFmt numFmtId="165" formatCode="_-* #,##0.00\ _S_I_T_-;\-* #,##0.00\ _S_I_T_-;_-* \-??\ _S_I_T_-;_-@_-"/>
    <numFmt numFmtId="166" formatCode="_-* #,##0.00\ &quot;SIT&quot;_-;\-* #,##0.00\ &quot;SIT&quot;_-;_-* &quot;-&quot;??\ &quot;SIT&quot;_-;_-@_-"/>
    <numFmt numFmtId="167" formatCode="_-* #,##0.00\ _S_I_T_-;\-* #,##0.00\ _S_I_T_-;_-* &quot;-&quot;??\ _S_I_T_-;_-@_-"/>
    <numFmt numFmtId="168" formatCode="_-* #,##0.00\ [$€]_-;\-* #,##0.00\ [$€]_-;_-* &quot;-&quot;??\ [$€]_-;_-@_-"/>
    <numFmt numFmtId="169" formatCode="_-&quot;€&quot;\ * #,##0.00_-;\-&quot;€&quot;\ * #,##0.00_-;_-&quot;€&quot;\ * &quot;-&quot;??_-;_-@_-"/>
  </numFmts>
  <fonts count="80">
    <font>
      <sz val="10"/>
      <name val="Arial CE"/>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b/>
      <sz val="10"/>
      <name val="Arial"/>
      <family val="2"/>
      <charset val="238"/>
    </font>
    <font>
      <sz val="10"/>
      <name val="Arial"/>
      <family val="2"/>
      <charset val="238"/>
    </font>
    <font>
      <b/>
      <sz val="9"/>
      <name val="Arial"/>
      <family val="2"/>
      <charset val="238"/>
    </font>
    <font>
      <sz val="9"/>
      <name val="Arial"/>
      <family val="2"/>
      <charset val="238"/>
    </font>
    <font>
      <i/>
      <sz val="8"/>
      <name val="Arial"/>
      <family val="2"/>
      <charset val="238"/>
    </font>
    <font>
      <sz val="9"/>
      <name val="Arial CE"/>
      <charset val="238"/>
    </font>
    <font>
      <sz val="11"/>
      <name val="Times New Roman"/>
      <family val="1"/>
    </font>
    <font>
      <i/>
      <sz val="8"/>
      <color indexed="10"/>
      <name val="Arial"/>
      <family val="2"/>
      <charset val="238"/>
    </font>
    <font>
      <sz val="10"/>
      <color rgb="FFFF0000"/>
      <name val="Arial CE"/>
      <charset val="238"/>
    </font>
    <font>
      <sz val="10"/>
      <color rgb="FFFF0000"/>
      <name val="Arial"/>
      <family val="2"/>
      <charset val="238"/>
    </font>
    <font>
      <sz val="9"/>
      <color rgb="FFFF0000"/>
      <name val="Arial"/>
      <family val="2"/>
      <charset val="238"/>
    </font>
    <font>
      <sz val="9"/>
      <color rgb="FFFF0000"/>
      <name val="Arial CE"/>
      <charset val="238"/>
    </font>
    <font>
      <sz val="9"/>
      <color rgb="FFFF0000"/>
      <name val="Arial"/>
      <family val="2"/>
    </font>
    <font>
      <b/>
      <sz val="10"/>
      <color rgb="FFFF0000"/>
      <name val="Arial"/>
      <family val="2"/>
      <charset val="238"/>
    </font>
    <font>
      <b/>
      <sz val="9"/>
      <color theme="1"/>
      <name val="Arial"/>
      <family val="2"/>
      <charset val="238"/>
    </font>
    <font>
      <sz val="9"/>
      <color theme="1"/>
      <name val="Arial"/>
      <family val="2"/>
      <charset val="238"/>
    </font>
    <font>
      <sz val="9"/>
      <color theme="1"/>
      <name val="Arial CE"/>
      <charset val="238"/>
    </font>
    <font>
      <i/>
      <sz val="8"/>
      <color rgb="FFFF0000"/>
      <name val="Arial"/>
      <family val="2"/>
      <charset val="238"/>
    </font>
    <font>
      <vertAlign val="superscript"/>
      <sz val="9"/>
      <name val="Arial"/>
      <family val="2"/>
      <charset val="238"/>
    </font>
    <font>
      <sz val="9"/>
      <name val="Arial"/>
      <family val="2"/>
    </font>
    <font>
      <sz val="9"/>
      <name val="Arial CE"/>
      <family val="2"/>
      <charset val="238"/>
    </font>
    <font>
      <sz val="12"/>
      <name val="Tahoma"/>
      <family val="2"/>
      <charset val="238"/>
    </font>
    <font>
      <sz val="9"/>
      <color theme="0"/>
      <name val="Arial"/>
      <family val="2"/>
      <charset val="238"/>
    </font>
    <font>
      <b/>
      <sz val="9"/>
      <color rgb="FFFF0000"/>
      <name val="Arial"/>
      <family val="2"/>
      <charset val="238"/>
    </font>
    <font>
      <sz val="9"/>
      <color theme="1"/>
      <name val="Arial CE"/>
      <family val="2"/>
      <charset val="238"/>
    </font>
    <font>
      <sz val="9"/>
      <color theme="0"/>
      <name val="Arial CE"/>
      <charset val="238"/>
    </font>
    <font>
      <b/>
      <sz val="9"/>
      <name val="Arial CE"/>
      <charset val="238"/>
    </font>
    <font>
      <b/>
      <sz val="9"/>
      <color theme="0"/>
      <name val="Arial"/>
      <family val="2"/>
      <charset val="238"/>
    </font>
    <font>
      <sz val="10"/>
      <color theme="1"/>
      <name val="Tahoma"/>
      <family val="2"/>
      <charset val="238"/>
    </font>
    <font>
      <sz val="9"/>
      <color theme="1"/>
      <name val="Arial"/>
      <family val="2"/>
    </font>
    <font>
      <sz val="9"/>
      <color theme="0"/>
      <name val="Arial"/>
      <family val="2"/>
    </font>
    <font>
      <sz val="10"/>
      <color theme="1"/>
      <name val="Arial CE"/>
      <charset val="238"/>
    </font>
    <font>
      <b/>
      <sz val="12"/>
      <color rgb="FFFF0000"/>
      <name val="Arial"/>
      <family val="2"/>
      <charset val="238"/>
    </font>
    <font>
      <b/>
      <sz val="12"/>
      <color theme="1"/>
      <name val="Arial"/>
      <family val="2"/>
      <charset val="238"/>
    </font>
    <font>
      <sz val="12"/>
      <color theme="1"/>
      <name val="Arial"/>
      <family val="2"/>
      <charset val="238"/>
    </font>
    <font>
      <sz val="10"/>
      <color theme="1"/>
      <name val="Arial"/>
      <family val="2"/>
      <charset val="238"/>
    </font>
    <font>
      <sz val="9"/>
      <color rgb="FFC00000"/>
      <name val="Arial CE"/>
      <family val="2"/>
      <charset val="238"/>
    </font>
    <font>
      <sz val="9"/>
      <color rgb="FFC00000"/>
      <name val="Arial"/>
      <family val="2"/>
      <charset val="238"/>
    </font>
    <font>
      <b/>
      <sz val="9"/>
      <color rgb="FFC00000"/>
      <name val="Arial"/>
      <family val="2"/>
      <charset val="238"/>
    </font>
    <font>
      <sz val="10"/>
      <name val="DINCE-Regular"/>
      <charset val="238"/>
    </font>
    <font>
      <sz val="10"/>
      <name val="Arial CE"/>
      <family val="2"/>
      <charset val="238"/>
    </font>
    <font>
      <b/>
      <sz val="10"/>
      <name val="DINCE-Regular"/>
      <charset val="238"/>
    </font>
    <font>
      <sz val="10"/>
      <name val="Arial"/>
      <family val="2"/>
    </font>
    <font>
      <sz val="10"/>
      <name val="Arial Narrow"/>
      <family val="2"/>
      <charset val="238"/>
    </font>
    <font>
      <sz val="10"/>
      <color indexed="8"/>
      <name val="Arial"/>
      <family val="2"/>
      <charset val="238"/>
    </font>
    <font>
      <sz val="10"/>
      <name val="Arial CE"/>
      <charset val="238"/>
    </font>
    <font>
      <sz val="9"/>
      <name val="Calibri"/>
      <family val="2"/>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sz val="10"/>
      <name val="MS Sans Serif"/>
      <family val="2"/>
      <charset val="238"/>
    </font>
    <font>
      <sz val="11"/>
      <color indexed="10"/>
      <name val="Calibri"/>
      <family val="2"/>
      <charset val="238"/>
    </font>
    <font>
      <i/>
      <sz val="11"/>
      <color indexed="23"/>
      <name val="Calibri"/>
      <family val="2"/>
      <charset val="238"/>
    </font>
    <font>
      <b/>
      <sz val="11"/>
      <color indexed="9"/>
      <name val="Calibri"/>
      <family val="2"/>
      <charset val="238"/>
    </font>
    <font>
      <b/>
      <sz val="11"/>
      <color indexed="10"/>
      <name val="Calibri"/>
      <family val="2"/>
      <charset val="238"/>
    </font>
    <font>
      <sz val="11"/>
      <color indexed="20"/>
      <name val="Calibri"/>
      <family val="2"/>
      <charset val="238"/>
    </font>
    <font>
      <sz val="11"/>
      <color indexed="62"/>
      <name val="Calibri"/>
      <family val="2"/>
      <charset val="238"/>
    </font>
    <font>
      <b/>
      <sz val="11"/>
      <color indexed="8"/>
      <name val="Calibri"/>
      <family val="2"/>
      <charset val="238"/>
    </font>
    <font>
      <sz val="9"/>
      <name val="Futura Prins"/>
      <charset val="238"/>
    </font>
    <font>
      <b/>
      <sz val="6"/>
      <name val="Arial CE"/>
      <family val="2"/>
      <charset val="238"/>
    </font>
    <font>
      <sz val="6"/>
      <name val="Arial CE"/>
      <family val="2"/>
      <charset val="238"/>
    </font>
    <font>
      <b/>
      <sz val="10"/>
      <name val="MS Sans"/>
    </font>
    <font>
      <b/>
      <sz val="11"/>
      <color indexed="52"/>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52"/>
      <name val="Calibri"/>
      <family val="2"/>
      <charset val="238"/>
    </font>
    <font>
      <sz val="11"/>
      <color indexed="60"/>
      <name val="Calibri"/>
      <family val="2"/>
      <charset val="238"/>
    </font>
    <font>
      <sz val="7"/>
      <color rgb="FF000000"/>
      <name val="Tahoma"/>
      <family val="2"/>
      <charset val="238"/>
    </font>
  </fonts>
  <fills count="27">
    <fill>
      <patternFill patternType="none"/>
    </fill>
    <fill>
      <patternFill patternType="gray125"/>
    </fill>
    <fill>
      <patternFill patternType="solid">
        <fgColor rgb="FFFFC000"/>
        <bgColor indexed="64"/>
      </patternFill>
    </fill>
    <fill>
      <patternFill patternType="solid">
        <fgColor indexed="51"/>
        <bgColor indexed="64"/>
      </patternFill>
    </fill>
    <fill>
      <patternFill patternType="solid">
        <fgColor indexed="9"/>
        <bgColor indexed="26"/>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36"/>
      </patternFill>
    </fill>
    <fill>
      <patternFill patternType="solid">
        <fgColor indexed="49"/>
      </patternFill>
    </fill>
    <fill>
      <patternFill patternType="solid">
        <fgColor indexed="46"/>
      </patternFill>
    </fill>
    <fill>
      <patternFill patternType="solid">
        <fgColor indexed="9"/>
      </patternFill>
    </fill>
    <fill>
      <patternFill patternType="solid">
        <fgColor indexed="22"/>
      </patternFill>
    </fill>
    <fill>
      <patternFill patternType="solid">
        <fgColor indexed="55"/>
      </patternFill>
    </fill>
    <fill>
      <patternFill patternType="solid">
        <fgColor rgb="FF92D050"/>
        <bgColor indexed="64"/>
      </patternFill>
    </fill>
    <fill>
      <patternFill patternType="solid">
        <fgColor rgb="FFFFFFFF"/>
        <bgColor indexed="64"/>
      </patternFill>
    </fill>
  </fills>
  <borders count="29">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theme="1" tint="0.499984740745262"/>
      </top>
      <bottom style="thin">
        <color theme="1" tint="0.499984740745262"/>
      </bottom>
      <diagonal/>
    </border>
  </borders>
  <cellStyleXfs count="351">
    <xf numFmtId="0" fontId="0" fillId="0" borderId="0"/>
    <xf numFmtId="0" fontId="6" fillId="0" borderId="0"/>
    <xf numFmtId="0" fontId="11" fillId="0" borderId="0" applyFill="0">
      <alignment vertical="justify"/>
    </xf>
    <xf numFmtId="165" fontId="3" fillId="0" borderId="0" applyFill="0" applyBorder="0" applyAlignment="0" applyProtection="0"/>
    <xf numFmtId="166" fontId="26" fillId="0" borderId="0" applyFont="0" applyFill="0" applyBorder="0" applyAlignment="0" applyProtection="0"/>
    <xf numFmtId="0" fontId="3" fillId="0" borderId="0"/>
    <xf numFmtId="0" fontId="45" fillId="0" borderId="0"/>
    <xf numFmtId="2" fontId="3" fillId="0" borderId="0">
      <alignment horizontal="right"/>
    </xf>
    <xf numFmtId="0" fontId="47" fillId="0" borderId="0"/>
    <xf numFmtId="2" fontId="3" fillId="0" borderId="0">
      <alignment horizontal="right"/>
    </xf>
    <xf numFmtId="0" fontId="45" fillId="0" borderId="0"/>
    <xf numFmtId="0" fontId="3" fillId="0" borderId="0"/>
    <xf numFmtId="0" fontId="3" fillId="0" borderId="0"/>
    <xf numFmtId="0" fontId="2"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alignment vertical="top"/>
    </xf>
    <xf numFmtId="0" fontId="52" fillId="5" borderId="0" applyNumberFormat="0" applyBorder="0" applyAlignment="0" applyProtection="0"/>
    <xf numFmtId="0" fontId="52" fillId="5"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2" fillId="7"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3" borderId="0" applyNumberFormat="0" applyBorder="0" applyAlignment="0" applyProtection="0"/>
    <xf numFmtId="0" fontId="53" fillId="13"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0" fontId="53" fillId="9" borderId="0" applyNumberFormat="0" applyBorder="0" applyAlignment="0" applyProtection="0"/>
    <xf numFmtId="0" fontId="53" fillId="6" borderId="0" applyNumberFormat="0" applyBorder="0" applyAlignment="0" applyProtection="0"/>
    <xf numFmtId="0" fontId="53" fillId="6" borderId="0" applyNumberFormat="0" applyBorder="0" applyAlignment="0" applyProtection="0"/>
    <xf numFmtId="0" fontId="53" fillId="9" borderId="0" applyNumberFormat="0" applyBorder="0" applyAlignment="0" applyProtection="0"/>
    <xf numFmtId="0" fontId="53" fillId="12" borderId="0" applyNumberFormat="0" applyBorder="0" applyAlignment="0" applyProtection="0"/>
    <xf numFmtId="0" fontId="53" fillId="13"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0" fontId="53" fillId="6" borderId="0" applyNumberFormat="0" applyBorder="0" applyAlignment="0" applyProtection="0"/>
    <xf numFmtId="0" fontId="50" fillId="0" borderId="0"/>
    <xf numFmtId="0" fontId="53" fillId="14"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6" borderId="0" applyNumberFormat="0" applyBorder="0" applyAlignment="0" applyProtection="0"/>
    <xf numFmtId="0" fontId="53" fillId="13" borderId="0" applyNumberFormat="0" applyBorder="0" applyAlignment="0" applyProtection="0"/>
    <xf numFmtId="0" fontId="53" fillId="13" borderId="0" applyNumberFormat="0" applyBorder="0" applyAlignment="0" applyProtection="0"/>
    <xf numFmtId="0" fontId="53" fillId="17"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2"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11" borderId="0" applyNumberFormat="0" applyBorder="0" applyAlignment="0" applyProtection="0"/>
    <xf numFmtId="0" fontId="65" fillId="22" borderId="13" applyNumberFormat="0" applyAlignment="0" applyProtection="0"/>
    <xf numFmtId="0" fontId="65" fillId="22" borderId="13" applyNumberFormat="0" applyAlignment="0" applyProtection="0"/>
    <xf numFmtId="0" fontId="73" fillId="23" borderId="13" applyNumberFormat="0" applyAlignment="0" applyProtection="0"/>
    <xf numFmtId="0" fontId="64" fillId="24" borderId="14" applyNumberFormat="0" applyAlignment="0" applyProtection="0"/>
    <xf numFmtId="0" fontId="64" fillId="24" borderId="14" applyNumberFormat="0" applyAlignment="0" applyProtection="0"/>
    <xf numFmtId="0" fontId="64" fillId="24" borderId="14" applyNumberFormat="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54" fillId="9" borderId="0" applyNumberFormat="0" applyBorder="0" applyAlignment="0" applyProtection="0"/>
    <xf numFmtId="0" fontId="54" fillId="9" borderId="0" applyNumberFormat="0" applyBorder="0" applyAlignment="0" applyProtection="0"/>
    <xf numFmtId="0" fontId="69" fillId="0" borderId="15" applyAlignment="0"/>
    <xf numFmtId="168" fontId="45" fillId="0" borderId="0" applyFon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4" fillId="9" borderId="0" applyNumberFormat="0" applyBorder="0" applyAlignment="0" applyProtection="0"/>
    <xf numFmtId="0" fontId="57" fillId="0" borderId="16" applyNumberFormat="0" applyFill="0" applyAlignment="0" applyProtection="0"/>
    <xf numFmtId="0" fontId="57" fillId="0" borderId="16" applyNumberFormat="0" applyFill="0" applyAlignment="0" applyProtection="0"/>
    <xf numFmtId="0" fontId="74" fillId="0" borderId="17" applyNumberFormat="0" applyFill="0" applyAlignment="0" applyProtection="0"/>
    <xf numFmtId="0" fontId="58" fillId="0" borderId="18" applyNumberFormat="0" applyFill="0" applyAlignment="0" applyProtection="0"/>
    <xf numFmtId="0" fontId="58" fillId="0" borderId="18" applyNumberFormat="0" applyFill="0" applyAlignment="0" applyProtection="0"/>
    <xf numFmtId="0" fontId="75" fillId="0" borderId="19"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6" fillId="0" borderId="21"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76" fillId="0" borderId="0" applyNumberFormat="0" applyFill="0" applyBorder="0" applyAlignment="0" applyProtection="0"/>
    <xf numFmtId="0" fontId="67" fillId="10" borderId="13" applyNumberFormat="0" applyAlignment="0" applyProtection="0"/>
    <xf numFmtId="0" fontId="67" fillId="10" borderId="13" applyNumberFormat="0" applyAlignment="0" applyProtection="0"/>
    <xf numFmtId="0" fontId="67" fillId="8" borderId="13" applyNumberFormat="0" applyAlignment="0" applyProtection="0"/>
    <xf numFmtId="0" fontId="55" fillId="22" borderId="22" applyNumberFormat="0" applyAlignment="0" applyProtection="0"/>
    <xf numFmtId="0" fontId="55" fillId="22" borderId="22" applyNumberFormat="0" applyAlignment="0" applyProtection="0"/>
    <xf numFmtId="0" fontId="3" fillId="0" borderId="0" applyFont="0" applyFill="0" applyBorder="0" applyAlignment="0" applyProtection="0"/>
    <xf numFmtId="0" fontId="3" fillId="0" borderId="0" applyFont="0" applyFill="0" applyBorder="0" applyAlignment="0" applyProtection="0"/>
    <xf numFmtId="0" fontId="62" fillId="0" borderId="23" applyNumberFormat="0" applyFill="0" applyAlignment="0" applyProtection="0"/>
    <xf numFmtId="0" fontId="62" fillId="0" borderId="23" applyNumberFormat="0" applyFill="0" applyAlignment="0" applyProtection="0"/>
    <xf numFmtId="0" fontId="77" fillId="0" borderId="24" applyNumberFormat="0" applyFill="0" applyAlignment="0" applyProtection="0"/>
    <xf numFmtId="0" fontId="70" fillId="0" borderId="28">
      <alignment horizontal="center" vertical="center" wrapText="1"/>
    </xf>
    <xf numFmtId="0" fontId="56" fillId="0" borderId="0" applyNumberFormat="0" applyFill="0" applyBorder="0" applyAlignment="0" applyProtection="0"/>
    <xf numFmtId="0" fontId="57" fillId="0" borderId="16" applyNumberFormat="0" applyFill="0" applyAlignment="0" applyProtection="0"/>
    <xf numFmtId="0" fontId="58" fillId="0" borderId="18" applyNumberFormat="0" applyFill="0" applyAlignment="0" applyProtection="0"/>
    <xf numFmtId="0" fontId="59" fillId="0" borderId="20" applyNumberFormat="0" applyFill="0" applyAlignment="0" applyProtection="0"/>
    <xf numFmtId="0" fontId="59" fillId="0" borderId="0" applyNumberFormat="0" applyFill="0" applyBorder="0" applyAlignment="0" applyProtection="0"/>
    <xf numFmtId="0" fontId="56" fillId="0" borderId="0" applyNumberFormat="0" applyFill="0" applyBorder="0" applyAlignment="0" applyProtection="0"/>
    <xf numFmtId="0" fontId="1" fillId="0" borderId="0"/>
    <xf numFmtId="0" fontId="3" fillId="0" borderId="0"/>
    <xf numFmtId="0" fontId="3" fillId="0" borderId="0"/>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xf>
    <xf numFmtId="0" fontId="3" fillId="0" borderId="0">
      <alignment vertical="top"/>
    </xf>
    <xf numFmtId="0" fontId="3" fillId="0" borderId="0"/>
    <xf numFmtId="0" fontId="1" fillId="0" borderId="0"/>
    <xf numFmtId="0" fontId="3" fillId="0" borderId="0"/>
    <xf numFmtId="0" fontId="3" fillId="0" borderId="0"/>
    <xf numFmtId="0" fontId="3" fillId="0" borderId="0"/>
    <xf numFmtId="0" fontId="50" fillId="0" borderId="0"/>
    <xf numFmtId="0" fontId="52" fillId="0" borderId="0"/>
    <xf numFmtId="0" fontId="52" fillId="0" borderId="0"/>
    <xf numFmtId="0" fontId="52" fillId="0" borderId="0"/>
    <xf numFmtId="0" fontId="52"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60" fillId="10" borderId="0" applyNumberFormat="0" applyBorder="0" applyAlignment="0" applyProtection="0"/>
    <xf numFmtId="0" fontId="60" fillId="10" borderId="0" applyNumberFormat="0" applyBorder="0" applyAlignment="0" applyProtection="0"/>
    <xf numFmtId="0" fontId="78" fillId="10" borderId="0" applyNumberFormat="0" applyBorder="0" applyAlignment="0" applyProtection="0"/>
    <xf numFmtId="0" fontId="60" fillId="10" borderId="0" applyNumberFormat="0" applyBorder="0" applyAlignment="0" applyProtection="0"/>
    <xf numFmtId="0" fontId="3" fillId="0" borderId="0"/>
    <xf numFmtId="0" fontId="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2" fontId="3" fillId="0" borderId="0">
      <alignment horizontal="right"/>
    </xf>
    <xf numFmtId="2" fontId="3" fillId="0" borderId="0">
      <alignment horizontal="right"/>
    </xf>
    <xf numFmtId="2" fontId="3" fillId="0" borderId="0">
      <alignment horizontal="right"/>
    </xf>
    <xf numFmtId="2" fontId="3" fillId="0" borderId="0">
      <alignment horizontal="right"/>
    </xf>
    <xf numFmtId="2" fontId="3" fillId="0" borderId="0">
      <alignment horizontal="right"/>
    </xf>
    <xf numFmtId="2" fontId="3" fillId="0" borderId="0">
      <alignment horizontal="right"/>
    </xf>
    <xf numFmtId="2" fontId="3" fillId="0" borderId="0">
      <alignment horizontal="right"/>
    </xf>
    <xf numFmtId="2" fontId="3" fillId="0" borderId="0">
      <alignment horizontal="right"/>
    </xf>
    <xf numFmtId="2" fontId="3" fillId="0" borderId="0">
      <alignment horizontal="right"/>
    </xf>
    <xf numFmtId="2" fontId="3" fillId="0" borderId="0">
      <alignment horizontal="right"/>
    </xf>
    <xf numFmtId="0" fontId="49" fillId="0" borderId="0"/>
    <xf numFmtId="0" fontId="3" fillId="7" borderId="25" applyNumberFormat="0" applyFont="0" applyAlignment="0" applyProtection="0"/>
    <xf numFmtId="0" fontId="3" fillId="7" borderId="25" applyNumberFormat="0" applyFont="0" applyAlignment="0" applyProtection="0"/>
    <xf numFmtId="0" fontId="3" fillId="7" borderId="25" applyNumberFormat="0" applyFont="0" applyAlignment="0" applyProtection="0"/>
    <xf numFmtId="0" fontId="3" fillId="7" borderId="25" applyNumberFormat="0" applyFont="0" applyAlignment="0" applyProtection="0"/>
    <xf numFmtId="0" fontId="47" fillId="7" borderId="25" applyNumberFormat="0" applyFont="0" applyAlignment="0" applyProtection="0"/>
    <xf numFmtId="0" fontId="52" fillId="7" borderId="25" applyNumberFormat="0" applyFont="0" applyAlignment="0" applyProtection="0"/>
    <xf numFmtId="0" fontId="70" fillId="25" borderId="28">
      <alignment horizontal="center" vertical="center" wrapText="1"/>
    </xf>
    <xf numFmtId="0" fontId="71" fillId="0" borderId="28" applyFont="0" applyAlignment="0">
      <alignment horizontal="left" vertical="center" wrapText="1"/>
    </xf>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1" fillId="7" borderId="25" applyNumberFormat="0" applyFont="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5" fillId="22" borderId="22" applyNumberFormat="0" applyAlignment="0" applyProtection="0"/>
    <xf numFmtId="0" fontId="63" fillId="0" borderId="0" applyNumberFormat="0" applyFill="0" applyBorder="0" applyAlignment="0" applyProtection="0"/>
    <xf numFmtId="0" fontId="53" fillId="14" borderId="0" applyNumberFormat="0" applyBorder="0" applyAlignment="0" applyProtection="0"/>
    <xf numFmtId="0" fontId="53" fillId="12" borderId="0" applyNumberFormat="0" applyBorder="0" applyAlignment="0" applyProtection="0"/>
    <xf numFmtId="0" fontId="53" fillId="13" borderId="0" applyNumberFormat="0" applyBorder="0" applyAlignment="0" applyProtection="0"/>
    <xf numFmtId="0" fontId="53" fillId="18" borderId="0" applyNumberFormat="0" applyBorder="0" applyAlignment="0" applyProtection="0"/>
    <xf numFmtId="0" fontId="53" fillId="20" borderId="0" applyNumberFormat="0" applyBorder="0" applyAlignment="0" applyProtection="0"/>
    <xf numFmtId="0" fontId="53" fillId="16" borderId="0" applyNumberFormat="0" applyBorder="0" applyAlignment="0" applyProtection="0"/>
    <xf numFmtId="0" fontId="62" fillId="0" borderId="23" applyNumberFormat="0" applyFill="0" applyAlignment="0" applyProtection="0"/>
    <xf numFmtId="0" fontId="64" fillId="24" borderId="14" applyNumberFormat="0" applyAlignment="0" applyProtection="0"/>
    <xf numFmtId="0" fontId="65" fillId="22" borderId="13" applyNumberFormat="0" applyAlignment="0" applyProtection="0"/>
    <xf numFmtId="0" fontId="79" fillId="26" borderId="0">
      <alignment horizontal="left" vertical="top"/>
    </xf>
    <xf numFmtId="0" fontId="66" fillId="21" borderId="0" applyNumberFormat="0" applyBorder="0" applyAlignment="0" applyProtection="0"/>
    <xf numFmtId="0" fontId="72" fillId="0" borderId="0" applyNumberFormat="0" applyFill="0" applyBorder="0" applyAlignment="0" applyProtection="0"/>
    <xf numFmtId="0" fontId="49" fillId="0" borderId="0"/>
    <xf numFmtId="0" fontId="56" fillId="0" borderId="0" applyNumberFormat="0" applyFill="0" applyBorder="0" applyAlignment="0" applyProtection="0"/>
    <xf numFmtId="0" fontId="68" fillId="0" borderId="26" applyNumberFormat="0" applyFill="0" applyAlignment="0" applyProtection="0"/>
    <xf numFmtId="0" fontId="68" fillId="0" borderId="26" applyNumberFormat="0" applyFill="0" applyAlignment="0" applyProtection="0"/>
    <xf numFmtId="0" fontId="68" fillId="0" borderId="27" applyNumberFormat="0" applyFill="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4" fontId="1"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6"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9" fontId="3" fillId="0" borderId="0" applyFont="0" applyFill="0" applyBorder="0" applyAlignment="0" applyProtection="0"/>
    <xf numFmtId="166" fontId="4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67" fillId="10" borderId="13" applyNumberFormat="0" applyAlignment="0" applyProtection="0"/>
    <xf numFmtId="0" fontId="68" fillId="0" borderId="26" applyNumberFormat="0" applyFill="0" applyAlignment="0" applyProtection="0"/>
    <xf numFmtId="0" fontId="62" fillId="0" borderId="0" applyNumberFormat="0" applyFill="0" applyBorder="0" applyAlignment="0" applyProtection="0"/>
  </cellStyleXfs>
  <cellXfs count="288">
    <xf numFmtId="0" fontId="0" fillId="0" borderId="0" xfId="0"/>
    <xf numFmtId="3" fontId="25" fillId="0" borderId="0" xfId="3" applyNumberFormat="1" applyFont="1" applyFill="1" applyBorder="1" applyAlignment="1" applyProtection="1">
      <alignment horizontal="center" vertical="top"/>
    </xf>
    <xf numFmtId="0" fontId="0" fillId="0" borderId="9" xfId="0" applyBorder="1" applyProtection="1"/>
    <xf numFmtId="0" fontId="4" fillId="0" borderId="0" xfId="0" applyFont="1" applyAlignment="1" applyProtection="1">
      <alignment horizontal="left"/>
    </xf>
    <xf numFmtId="0" fontId="3" fillId="0" borderId="0" xfId="0" applyFont="1" applyAlignment="1" applyProtection="1">
      <alignment horizontal="center"/>
    </xf>
    <xf numFmtId="4" fontId="3" fillId="0" borderId="0" xfId="0" applyNumberFormat="1" applyFont="1" applyAlignment="1" applyProtection="1">
      <alignment horizontal="center"/>
    </xf>
    <xf numFmtId="0" fontId="3" fillId="0" borderId="5" xfId="0" applyFont="1" applyBorder="1" applyAlignment="1" applyProtection="1">
      <alignment horizontal="center"/>
    </xf>
    <xf numFmtId="0" fontId="13" fillId="0" borderId="0" xfId="0" applyFont="1" applyProtection="1"/>
    <xf numFmtId="0" fontId="4" fillId="0" borderId="9" xfId="0" applyFont="1" applyBorder="1" applyAlignment="1" applyProtection="1">
      <alignment horizontal="right"/>
    </xf>
    <xf numFmtId="0" fontId="3" fillId="0" borderId="0" xfId="0" applyFont="1" applyAlignment="1" applyProtection="1">
      <alignment vertical="top" wrapText="1"/>
    </xf>
    <xf numFmtId="0" fontId="5" fillId="0" borderId="0" xfId="0" applyFont="1" applyAlignment="1" applyProtection="1">
      <alignment horizontal="left" vertical="top"/>
    </xf>
    <xf numFmtId="0" fontId="3" fillId="0" borderId="0" xfId="0" applyFont="1" applyAlignment="1" applyProtection="1">
      <alignment horizontal="center" vertical="top"/>
    </xf>
    <xf numFmtId="4" fontId="3" fillId="0" borderId="0" xfId="0" applyNumberFormat="1" applyFont="1" applyAlignment="1" applyProtection="1">
      <alignment horizontal="center" vertical="top"/>
    </xf>
    <xf numFmtId="0" fontId="3" fillId="0" borderId="5" xfId="0" applyFont="1" applyBorder="1" applyAlignment="1" applyProtection="1">
      <alignment horizontal="center" vertical="top"/>
    </xf>
    <xf numFmtId="0" fontId="5" fillId="0" borderId="4" xfId="0" applyFont="1" applyBorder="1" applyAlignment="1" applyProtection="1">
      <alignment horizontal="left" wrapText="1"/>
    </xf>
    <xf numFmtId="0" fontId="0" fillId="0" borderId="0" xfId="0" applyAlignment="1" applyProtection="1">
      <alignment wrapText="1"/>
    </xf>
    <xf numFmtId="0" fontId="0" fillId="0" borderId="5" xfId="0" applyBorder="1" applyAlignment="1" applyProtection="1">
      <alignment wrapText="1"/>
    </xf>
    <xf numFmtId="0" fontId="18" fillId="0" borderId="9" xfId="0" applyFont="1" applyBorder="1" applyAlignment="1" applyProtection="1">
      <alignment horizontal="left"/>
    </xf>
    <xf numFmtId="0" fontId="14" fillId="0" borderId="0" xfId="0" applyFont="1" applyAlignment="1" applyProtection="1">
      <alignment vertical="top" wrapText="1"/>
    </xf>
    <xf numFmtId="0" fontId="14" fillId="0" borderId="0" xfId="0" applyFont="1" applyAlignment="1" applyProtection="1">
      <alignment horizontal="center" vertical="top"/>
    </xf>
    <xf numFmtId="4" fontId="14" fillId="0" borderId="0" xfId="0" applyNumberFormat="1" applyFont="1" applyAlignment="1" applyProtection="1">
      <alignment horizontal="center" vertical="top"/>
    </xf>
    <xf numFmtId="0" fontId="14" fillId="0" borderId="5" xfId="0" applyFont="1" applyBorder="1" applyAlignment="1" applyProtection="1">
      <alignment horizontal="center" vertical="top"/>
    </xf>
    <xf numFmtId="0" fontId="18" fillId="0" borderId="9" xfId="0" applyFont="1" applyBorder="1" applyAlignment="1" applyProtection="1">
      <alignment horizontal="left" vertical="top"/>
    </xf>
    <xf numFmtId="0" fontId="22" fillId="0" borderId="0" xfId="0" applyFont="1" applyAlignment="1" applyProtection="1">
      <alignment horizontal="left" vertical="top" wrapText="1" shrinkToFit="1"/>
    </xf>
    <xf numFmtId="0" fontId="0" fillId="0" borderId="0" xfId="0" applyProtection="1"/>
    <xf numFmtId="0" fontId="0" fillId="0" borderId="5" xfId="0" applyBorder="1" applyProtection="1"/>
    <xf numFmtId="0" fontId="13" fillId="0" borderId="0" xfId="0" applyFont="1" applyAlignment="1" applyProtection="1">
      <alignment horizontal="left"/>
    </xf>
    <xf numFmtId="0" fontId="13" fillId="0" borderId="0" xfId="0" applyFont="1" applyAlignment="1" applyProtection="1">
      <alignment vertical="top" wrapText="1"/>
    </xf>
    <xf numFmtId="0" fontId="13" fillId="0" borderId="0" xfId="0" applyFont="1" applyAlignment="1" applyProtection="1">
      <alignment horizontal="center" vertical="top"/>
    </xf>
    <xf numFmtId="164" fontId="13" fillId="0" borderId="0" xfId="0" applyNumberFormat="1" applyFont="1" applyAlignment="1" applyProtection="1">
      <alignment horizontal="center" vertical="top"/>
    </xf>
    <xf numFmtId="0" fontId="20" fillId="0" borderId="2" xfId="0" applyFont="1" applyBorder="1" applyAlignment="1" applyProtection="1">
      <alignment horizontal="left" vertical="center" wrapText="1"/>
    </xf>
    <xf numFmtId="0" fontId="20" fillId="0" borderId="1" xfId="0" applyFont="1" applyBorder="1" applyAlignment="1" applyProtection="1">
      <alignment horizontal="left" vertical="center" wrapText="1"/>
    </xf>
    <xf numFmtId="0" fontId="20" fillId="0" borderId="1" xfId="0" applyFont="1" applyBorder="1" applyAlignment="1" applyProtection="1">
      <alignment horizontal="center" vertical="top" wrapText="1"/>
    </xf>
    <xf numFmtId="164" fontId="20" fillId="0" borderId="1" xfId="0" applyNumberFormat="1" applyFont="1" applyBorder="1" applyAlignment="1" applyProtection="1">
      <alignment horizontal="center" vertical="top" wrapText="1"/>
    </xf>
    <xf numFmtId="164" fontId="20" fillId="0" borderId="3" xfId="0" applyNumberFormat="1" applyFont="1" applyBorder="1" applyAlignment="1" applyProtection="1">
      <alignment horizontal="center" vertical="top" wrapText="1"/>
    </xf>
    <xf numFmtId="0" fontId="21" fillId="0" borderId="0" xfId="0" applyFont="1" applyProtection="1"/>
    <xf numFmtId="0" fontId="7" fillId="3" borderId="2" xfId="0" applyFont="1" applyFill="1" applyBorder="1" applyAlignment="1" applyProtection="1">
      <alignment horizontal="left" vertical="center"/>
    </xf>
    <xf numFmtId="0" fontId="28" fillId="3" borderId="1" xfId="0" applyFont="1" applyFill="1" applyBorder="1" applyAlignment="1" applyProtection="1">
      <alignment horizontal="left" vertical="top" wrapText="1"/>
    </xf>
    <xf numFmtId="0" fontId="15" fillId="3" borderId="1" xfId="0" applyFont="1" applyFill="1" applyBorder="1" applyAlignment="1" applyProtection="1">
      <alignment horizontal="center" vertical="top" wrapText="1"/>
    </xf>
    <xf numFmtId="164" fontId="8" fillId="3" borderId="1" xfId="0" applyNumberFormat="1" applyFont="1" applyFill="1" applyBorder="1" applyAlignment="1" applyProtection="1">
      <alignment horizontal="center" vertical="top" wrapText="1"/>
    </xf>
    <xf numFmtId="164" fontId="8" fillId="3" borderId="3" xfId="0" applyNumberFormat="1" applyFont="1" applyFill="1" applyBorder="1" applyAlignment="1" applyProtection="1">
      <alignment horizontal="center" vertical="top" wrapText="1"/>
    </xf>
    <xf numFmtId="0" fontId="10" fillId="0" borderId="0" xfId="0" applyFont="1" applyProtection="1"/>
    <xf numFmtId="0" fontId="21" fillId="0" borderId="9" xfId="0" applyFont="1" applyBorder="1" applyAlignment="1" applyProtection="1">
      <alignment horizontal="left" vertical="top"/>
    </xf>
    <xf numFmtId="0" fontId="8" fillId="0" borderId="0" xfId="0" applyFont="1" applyAlignment="1" applyProtection="1">
      <alignment vertical="top" wrapText="1"/>
    </xf>
    <xf numFmtId="0" fontId="20" fillId="0" borderId="0" xfId="0" applyFont="1" applyAlignment="1" applyProtection="1">
      <alignment horizontal="center" vertical="top" wrapText="1"/>
    </xf>
    <xf numFmtId="164" fontId="8" fillId="0" borderId="0" xfId="0" applyNumberFormat="1" applyFont="1" applyAlignment="1" applyProtection="1">
      <alignment horizontal="center" vertical="top" wrapText="1"/>
    </xf>
    <xf numFmtId="164" fontId="8" fillId="0" borderId="5" xfId="0" applyNumberFormat="1" applyFont="1" applyBorder="1" applyAlignment="1" applyProtection="1">
      <alignment horizontal="center" vertical="top" wrapText="1"/>
    </xf>
    <xf numFmtId="0" fontId="15" fillId="0" borderId="0" xfId="0" applyFont="1" applyAlignment="1" applyProtection="1">
      <alignment horizontal="center" vertical="top" wrapText="1"/>
    </xf>
    <xf numFmtId="4" fontId="15" fillId="0" borderId="0" xfId="0" applyNumberFormat="1" applyFont="1" applyAlignment="1" applyProtection="1">
      <alignment horizontal="center" vertical="top" wrapText="1"/>
    </xf>
    <xf numFmtId="0" fontId="16" fillId="0" borderId="0" xfId="0" applyFont="1" applyProtection="1"/>
    <xf numFmtId="0" fontId="8" fillId="0" borderId="9" xfId="0" applyFont="1" applyBorder="1" applyAlignment="1" applyProtection="1">
      <alignment horizontal="left" vertical="top" wrapText="1"/>
    </xf>
    <xf numFmtId="0" fontId="8" fillId="0" borderId="0" xfId="0" applyFont="1" applyAlignment="1" applyProtection="1">
      <alignment horizontal="center" vertical="top" wrapText="1"/>
    </xf>
    <xf numFmtId="0" fontId="8" fillId="0" borderId="0" xfId="0" applyFont="1" applyAlignment="1" applyProtection="1">
      <alignment horizontal="center" vertical="top"/>
    </xf>
    <xf numFmtId="0" fontId="25" fillId="0" borderId="0" xfId="0" applyFont="1" applyAlignment="1" applyProtection="1">
      <alignment vertical="top" wrapText="1"/>
    </xf>
    <xf numFmtId="0" fontId="10" fillId="0" borderId="0" xfId="0" applyFont="1" applyAlignment="1" applyProtection="1">
      <alignment horizontal="left" vertical="top" wrapText="1"/>
    </xf>
    <xf numFmtId="0" fontId="10" fillId="0" borderId="0" xfId="0" applyFont="1" applyAlignment="1" applyProtection="1">
      <alignment horizontal="center" vertical="top" wrapText="1"/>
    </xf>
    <xf numFmtId="164" fontId="10" fillId="0" borderId="5" xfId="0" applyNumberFormat="1" applyFont="1" applyBorder="1" applyAlignment="1" applyProtection="1">
      <alignment horizontal="center" vertical="top" wrapText="1"/>
    </xf>
    <xf numFmtId="0" fontId="8" fillId="0" borderId="0" xfId="0" applyFont="1" applyAlignment="1" applyProtection="1">
      <alignment vertical="center" wrapText="1"/>
    </xf>
    <xf numFmtId="0" fontId="15" fillId="0" borderId="0" xfId="0" applyFont="1" applyProtection="1"/>
    <xf numFmtId="0" fontId="34" fillId="0" borderId="0" xfId="0" applyFont="1" applyAlignment="1" applyProtection="1">
      <alignment vertical="top" wrapText="1"/>
    </xf>
    <xf numFmtId="0" fontId="34" fillId="0" borderId="0" xfId="0" applyFont="1" applyAlignment="1" applyProtection="1">
      <alignment horizontal="center" vertical="top" wrapText="1"/>
    </xf>
    <xf numFmtId="4" fontId="24" fillId="0" borderId="0" xfId="0" applyNumberFormat="1" applyFont="1" applyAlignment="1" applyProtection="1">
      <alignment horizontal="center" vertical="top" wrapText="1"/>
    </xf>
    <xf numFmtId="49" fontId="15" fillId="0" borderId="9" xfId="0" applyNumberFormat="1" applyFont="1" applyBorder="1" applyAlignment="1" applyProtection="1">
      <alignment horizontal="left" vertical="top" wrapText="1"/>
    </xf>
    <xf numFmtId="0" fontId="15" fillId="0" borderId="0" xfId="0" applyFont="1" applyAlignment="1" applyProtection="1">
      <alignment horizontal="left" vertical="top" wrapText="1"/>
    </xf>
    <xf numFmtId="164" fontId="27" fillId="0" borderId="5" xfId="0" applyNumberFormat="1" applyFont="1" applyBorder="1" applyAlignment="1" applyProtection="1">
      <alignment horizontal="center" vertical="top" wrapText="1"/>
    </xf>
    <xf numFmtId="49" fontId="20" fillId="0" borderId="2" xfId="0" applyNumberFormat="1" applyFont="1" applyBorder="1" applyAlignment="1" applyProtection="1">
      <alignment horizontal="left" vertical="top" wrapText="1"/>
    </xf>
    <xf numFmtId="0" fontId="19" fillId="0" borderId="1" xfId="0" applyFont="1" applyBorder="1" applyAlignment="1" applyProtection="1">
      <alignment horizontal="left" vertical="top" wrapText="1"/>
    </xf>
    <xf numFmtId="0" fontId="19" fillId="0" borderId="1" xfId="0" applyFont="1" applyBorder="1" applyAlignment="1" applyProtection="1">
      <alignment horizontal="center" vertical="top" wrapText="1"/>
    </xf>
    <xf numFmtId="164" fontId="7" fillId="0" borderId="3" xfId="0" applyNumberFormat="1" applyFont="1" applyBorder="1" applyAlignment="1" applyProtection="1">
      <alignment horizontal="center" vertical="top" wrapText="1"/>
    </xf>
    <xf numFmtId="49" fontId="19" fillId="2" borderId="2" xfId="0" applyNumberFormat="1" applyFont="1" applyFill="1" applyBorder="1" applyAlignment="1" applyProtection="1">
      <alignment horizontal="left" vertical="center"/>
    </xf>
    <xf numFmtId="0" fontId="19" fillId="2" borderId="1" xfId="0" applyFont="1" applyFill="1" applyBorder="1" applyAlignment="1" applyProtection="1">
      <alignment horizontal="left" vertical="top" wrapText="1"/>
    </xf>
    <xf numFmtId="0" fontId="20" fillId="2" borderId="1" xfId="0" applyFont="1" applyFill="1" applyBorder="1" applyAlignment="1" applyProtection="1">
      <alignment horizontal="center" vertical="top" wrapText="1"/>
    </xf>
    <xf numFmtId="4" fontId="20" fillId="2" borderId="3" xfId="0" applyNumberFormat="1" applyFont="1" applyFill="1" applyBorder="1" applyAlignment="1" applyProtection="1">
      <alignment horizontal="center" vertical="top" wrapText="1"/>
    </xf>
    <xf numFmtId="0" fontId="31" fillId="0" borderId="0" xfId="0" applyFont="1" applyProtection="1"/>
    <xf numFmtId="49" fontId="8" fillId="0" borderId="9" xfId="0" applyNumberFormat="1" applyFont="1" applyBorder="1" applyAlignment="1" applyProtection="1">
      <alignment horizontal="right" vertical="top" wrapText="1"/>
    </xf>
    <xf numFmtId="4" fontId="8" fillId="0" borderId="5" xfId="0" applyNumberFormat="1" applyFont="1" applyBorder="1" applyAlignment="1" applyProtection="1">
      <alignment horizontal="center" vertical="top" wrapText="1"/>
    </xf>
    <xf numFmtId="0" fontId="33" fillId="0" borderId="0" xfId="0" applyFont="1" applyAlignment="1" applyProtection="1">
      <alignment horizontal="center"/>
    </xf>
    <xf numFmtId="0" fontId="33" fillId="0" borderId="0" xfId="0" applyFont="1" applyProtection="1"/>
    <xf numFmtId="0" fontId="10" fillId="0" borderId="9" xfId="0" applyFont="1" applyBorder="1" applyAlignment="1" applyProtection="1">
      <alignment horizontal="right" vertical="top"/>
    </xf>
    <xf numFmtId="0" fontId="8" fillId="0" borderId="0" xfId="0" applyFont="1" applyAlignment="1" applyProtection="1">
      <alignment horizontal="justify" vertical="top" wrapText="1"/>
    </xf>
    <xf numFmtId="0" fontId="8" fillId="0" borderId="9" xfId="0" quotePrefix="1" applyFont="1" applyBorder="1" applyAlignment="1" applyProtection="1">
      <alignment horizontal="left" vertical="top"/>
    </xf>
    <xf numFmtId="0" fontId="8" fillId="0" borderId="9" xfId="0" applyFont="1" applyBorder="1" applyAlignment="1" applyProtection="1">
      <alignment horizontal="left" vertical="top"/>
    </xf>
    <xf numFmtId="0" fontId="20" fillId="0" borderId="0" xfId="0" applyFont="1" applyProtection="1"/>
    <xf numFmtId="0" fontId="8" fillId="0" borderId="9" xfId="0" applyFont="1" applyBorder="1" applyAlignment="1" applyProtection="1">
      <alignment horizontal="right" vertical="top"/>
    </xf>
    <xf numFmtId="0" fontId="8" fillId="0" borderId="0" xfId="0" applyFont="1" applyAlignment="1" applyProtection="1">
      <alignment horizontal="justify" vertical="top"/>
    </xf>
    <xf numFmtId="0" fontId="10" fillId="0" borderId="0" xfId="0" quotePrefix="1" applyFont="1" applyAlignment="1" applyProtection="1">
      <alignment horizontal="justify" vertical="top" wrapText="1"/>
    </xf>
    <xf numFmtId="49" fontId="8" fillId="0" borderId="9" xfId="0" applyNumberFormat="1" applyFont="1" applyBorder="1" applyAlignment="1" applyProtection="1">
      <alignment horizontal="left" vertical="top" wrapText="1"/>
    </xf>
    <xf numFmtId="0" fontId="0" fillId="0" borderId="9" xfId="0" applyBorder="1" applyAlignment="1" applyProtection="1">
      <alignment horizontal="left"/>
    </xf>
    <xf numFmtId="0" fontId="10" fillId="0" borderId="0" xfId="0" applyFont="1" applyAlignment="1" applyProtection="1">
      <alignment vertical="top" wrapText="1"/>
    </xf>
    <xf numFmtId="0" fontId="0" fillId="0" borderId="0" xfId="0" applyAlignment="1" applyProtection="1">
      <alignment horizontal="right"/>
    </xf>
    <xf numFmtId="49" fontId="8" fillId="0" borderId="9" xfId="0" applyNumberFormat="1" applyFont="1" applyBorder="1" applyAlignment="1" applyProtection="1">
      <alignment horizontal="right" vertical="top" shrinkToFit="1"/>
    </xf>
    <xf numFmtId="0" fontId="8" fillId="0" borderId="0" xfId="0" applyFont="1" applyAlignment="1" applyProtection="1">
      <alignment horizontal="left" vertical="top" wrapText="1"/>
    </xf>
    <xf numFmtId="0" fontId="25" fillId="0" borderId="0" xfId="0" applyFont="1" applyAlignment="1" applyProtection="1">
      <alignment horizontal="left" vertical="top" wrapText="1"/>
    </xf>
    <xf numFmtId="0" fontId="25" fillId="0" borderId="0" xfId="0" applyFont="1" applyAlignment="1" applyProtection="1">
      <alignment horizontal="center" vertical="top"/>
    </xf>
    <xf numFmtId="0" fontId="8" fillId="0" borderId="9" xfId="0" quotePrefix="1" applyFont="1" applyBorder="1" applyAlignment="1" applyProtection="1">
      <alignment horizontal="right" vertical="top"/>
    </xf>
    <xf numFmtId="49" fontId="8" fillId="0" borderId="0" xfId="0" applyNumberFormat="1" applyFont="1" applyAlignment="1" applyProtection="1">
      <alignment horizontal="right" vertical="top"/>
    </xf>
    <xf numFmtId="0" fontId="42" fillId="0" borderId="9" xfId="0" quotePrefix="1" applyFont="1" applyBorder="1" applyAlignment="1" applyProtection="1">
      <alignment horizontal="left" vertical="top"/>
    </xf>
    <xf numFmtId="0" fontId="42" fillId="0" borderId="0" xfId="0" applyFont="1" applyAlignment="1" applyProtection="1">
      <alignment horizontal="justify" vertical="top"/>
    </xf>
    <xf numFmtId="0" fontId="42" fillId="0" borderId="0" xfId="0" applyFont="1" applyAlignment="1" applyProtection="1">
      <alignment horizontal="center" vertical="top"/>
    </xf>
    <xf numFmtId="164" fontId="42" fillId="0" borderId="5" xfId="0" applyNumberFormat="1" applyFont="1" applyBorder="1" applyAlignment="1" applyProtection="1">
      <alignment horizontal="center" vertical="top" wrapText="1"/>
    </xf>
    <xf numFmtId="0" fontId="24" fillId="0" borderId="9" xfId="0" quotePrefix="1" applyFont="1" applyBorder="1" applyAlignment="1" applyProtection="1">
      <alignment horizontal="left" vertical="top"/>
    </xf>
    <xf numFmtId="0" fontId="24" fillId="0" borderId="0" xfId="0" applyFont="1" applyAlignment="1" applyProtection="1">
      <alignment horizontal="center" vertical="top"/>
    </xf>
    <xf numFmtId="164" fontId="24" fillId="0" borderId="5" xfId="0" applyNumberFormat="1" applyFont="1" applyBorder="1" applyAlignment="1" applyProtection="1">
      <alignment horizontal="center" vertical="top" wrapText="1"/>
    </xf>
    <xf numFmtId="49" fontId="17" fillId="0" borderId="9" xfId="0" applyNumberFormat="1" applyFont="1" applyBorder="1" applyAlignment="1" applyProtection="1">
      <alignment horizontal="right" vertical="top"/>
    </xf>
    <xf numFmtId="0" fontId="42" fillId="0" borderId="0" xfId="0" applyFont="1" applyAlignment="1" applyProtection="1">
      <alignment vertical="center" wrapText="1"/>
    </xf>
    <xf numFmtId="0" fontId="17" fillId="0" borderId="0" xfId="0" applyFont="1" applyAlignment="1" applyProtection="1">
      <alignment horizontal="center" vertical="top"/>
    </xf>
    <xf numFmtId="164" fontId="17" fillId="0" borderId="5" xfId="0" applyNumberFormat="1" applyFont="1" applyBorder="1" applyAlignment="1" applyProtection="1">
      <alignment horizontal="center" vertical="top" wrapText="1"/>
    </xf>
    <xf numFmtId="49" fontId="7" fillId="0" borderId="2" xfId="0" applyNumberFormat="1" applyFont="1" applyBorder="1" applyAlignment="1" applyProtection="1">
      <alignment horizontal="right" vertical="top" wrapText="1"/>
    </xf>
    <xf numFmtId="0" fontId="7" fillId="0" borderId="1" xfId="0" applyFont="1" applyBorder="1" applyAlignment="1" applyProtection="1">
      <alignment horizontal="left" vertical="top" wrapText="1"/>
    </xf>
    <xf numFmtId="0" fontId="7" fillId="0" borderId="1" xfId="0" applyFont="1" applyBorder="1" applyAlignment="1" applyProtection="1">
      <alignment horizontal="center" vertical="top" wrapText="1"/>
    </xf>
    <xf numFmtId="4" fontId="7" fillId="0" borderId="3" xfId="0" applyNumberFormat="1" applyFont="1" applyBorder="1" applyAlignment="1" applyProtection="1">
      <alignment horizontal="center" vertical="top" wrapText="1"/>
    </xf>
    <xf numFmtId="49" fontId="20" fillId="0" borderId="9" xfId="0" applyNumberFormat="1" applyFont="1" applyBorder="1" applyAlignment="1" applyProtection="1">
      <alignment horizontal="left" vertical="top" wrapText="1"/>
    </xf>
    <xf numFmtId="0" fontId="41" fillId="0" borderId="0" xfId="0" applyFont="1" applyAlignment="1" applyProtection="1">
      <alignment horizontal="left" vertical="top" wrapText="1"/>
    </xf>
    <xf numFmtId="0" fontId="29" fillId="0" borderId="0" xfId="0" applyFont="1" applyAlignment="1" applyProtection="1">
      <alignment horizontal="center" vertical="top"/>
    </xf>
    <xf numFmtId="3" fontId="29" fillId="0" borderId="0" xfId="0" applyNumberFormat="1" applyFont="1" applyAlignment="1" applyProtection="1">
      <alignment horizontal="right" vertical="top"/>
    </xf>
    <xf numFmtId="164" fontId="27" fillId="0" borderId="5" xfId="0" applyNumberFormat="1" applyFont="1" applyBorder="1" applyAlignment="1" applyProtection="1">
      <alignment horizontal="right" vertical="top" wrapText="1"/>
    </xf>
    <xf numFmtId="49" fontId="7" fillId="3" borderId="2" xfId="0" applyNumberFormat="1" applyFont="1" applyFill="1" applyBorder="1" applyAlignment="1" applyProtection="1">
      <alignment horizontal="left" vertical="center"/>
    </xf>
    <xf numFmtId="0" fontId="43" fillId="3" borderId="1" xfId="0" applyFont="1" applyFill="1" applyBorder="1" applyAlignment="1" applyProtection="1">
      <alignment horizontal="left" vertical="top" wrapText="1"/>
    </xf>
    <xf numFmtId="0" fontId="28" fillId="3" borderId="1" xfId="0" applyFont="1" applyFill="1" applyBorder="1" applyAlignment="1" applyProtection="1">
      <alignment horizontal="center" vertical="top" wrapText="1"/>
    </xf>
    <xf numFmtId="164" fontId="32" fillId="3" borderId="3" xfId="0" applyNumberFormat="1" applyFont="1" applyFill="1" applyBorder="1" applyAlignment="1" applyProtection="1">
      <alignment horizontal="center" vertical="top" wrapText="1"/>
    </xf>
    <xf numFmtId="1" fontId="29" fillId="4" borderId="9" xfId="0" applyNumberFormat="1" applyFont="1" applyFill="1" applyBorder="1" applyAlignment="1" applyProtection="1">
      <alignment horizontal="left" vertical="top" wrapText="1"/>
    </xf>
    <xf numFmtId="49" fontId="25" fillId="4" borderId="0" xfId="0" applyNumberFormat="1" applyFont="1" applyFill="1" applyAlignment="1" applyProtection="1">
      <alignment vertical="top" wrapText="1"/>
    </xf>
    <xf numFmtId="1" fontId="29" fillId="4" borderId="0" xfId="0" applyNumberFormat="1" applyFont="1" applyFill="1" applyAlignment="1" applyProtection="1">
      <alignment horizontal="center" vertical="top" wrapText="1" shrinkToFit="1"/>
    </xf>
    <xf numFmtId="0" fontId="20" fillId="0" borderId="0" xfId="0" applyFont="1" applyAlignment="1" applyProtection="1">
      <alignment horizontal="center" vertical="top"/>
    </xf>
    <xf numFmtId="0" fontId="20" fillId="0" borderId="9" xfId="0" applyFont="1" applyBorder="1" applyAlignment="1" applyProtection="1">
      <alignment horizontal="left" vertical="top" wrapText="1"/>
    </xf>
    <xf numFmtId="1" fontId="29" fillId="0" borderId="9" xfId="0" applyNumberFormat="1" applyFont="1" applyBorder="1" applyAlignment="1" applyProtection="1">
      <alignment horizontal="left" vertical="top" wrapText="1"/>
    </xf>
    <xf numFmtId="0" fontId="29" fillId="0" borderId="0" xfId="0" applyFont="1" applyAlignment="1" applyProtection="1">
      <alignment horizontal="center" vertical="top" wrapText="1"/>
    </xf>
    <xf numFmtId="0" fontId="0" fillId="0" borderId="0" xfId="0" applyAlignment="1" applyProtection="1">
      <alignment vertical="top" wrapText="1"/>
    </xf>
    <xf numFmtId="0" fontId="34" fillId="0" borderId="11" xfId="0" applyFont="1" applyBorder="1" applyAlignment="1" applyProtection="1">
      <alignment horizontal="center" vertical="top" wrapText="1"/>
    </xf>
    <xf numFmtId="4" fontId="24" fillId="0" borderId="12" xfId="0" applyNumberFormat="1" applyFont="1" applyBorder="1" applyAlignment="1" applyProtection="1">
      <alignment horizontal="center" vertical="top" wrapText="1"/>
    </xf>
    <xf numFmtId="0" fontId="19" fillId="0" borderId="6" xfId="0" applyFont="1" applyBorder="1" applyAlignment="1" applyProtection="1">
      <alignment horizontal="left" vertical="top"/>
    </xf>
    <xf numFmtId="0" fontId="7" fillId="0" borderId="7" xfId="0" applyFont="1" applyBorder="1" applyAlignment="1" applyProtection="1">
      <alignment horizontal="left" vertical="top" wrapText="1"/>
    </xf>
    <xf numFmtId="0" fontId="19" fillId="0" borderId="7" xfId="0" applyFont="1" applyBorder="1" applyAlignment="1" applyProtection="1">
      <alignment horizontal="center" vertical="top"/>
    </xf>
    <xf numFmtId="164" fontId="7" fillId="0" borderId="8" xfId="0" applyNumberFormat="1" applyFont="1" applyBorder="1" applyAlignment="1" applyProtection="1">
      <alignment horizontal="center" vertical="top"/>
    </xf>
    <xf numFmtId="0" fontId="7" fillId="3" borderId="1" xfId="0" applyFont="1" applyFill="1" applyBorder="1" applyAlignment="1" applyProtection="1">
      <alignment horizontal="center" vertical="top" wrapText="1"/>
    </xf>
    <xf numFmtId="0" fontId="44" fillId="0" borderId="0" xfId="16" applyFont="1" applyAlignment="1" applyProtection="1">
      <alignment horizontal="left" vertical="top" wrapText="1"/>
    </xf>
    <xf numFmtId="4" fontId="44" fillId="0" borderId="0" xfId="0" applyNumberFormat="1" applyFont="1" applyAlignment="1" applyProtection="1">
      <alignment horizontal="right"/>
    </xf>
    <xf numFmtId="1" fontId="44" fillId="0" borderId="0" xfId="0" applyNumberFormat="1" applyFont="1" applyAlignment="1" applyProtection="1">
      <alignment horizontal="right"/>
    </xf>
    <xf numFmtId="4" fontId="44" fillId="0" borderId="0" xfId="6" applyNumberFormat="1" applyFont="1" applyAlignment="1" applyProtection="1">
      <alignment horizontal="right"/>
    </xf>
    <xf numFmtId="164" fontId="8" fillId="0" borderId="5" xfId="0" applyNumberFormat="1" applyFont="1" applyBorder="1" applyAlignment="1" applyProtection="1">
      <alignment horizontal="center" vertical="center" wrapText="1"/>
    </xf>
    <xf numFmtId="2" fontId="44" fillId="0" borderId="0" xfId="7" applyFont="1" applyAlignment="1" applyProtection="1">
      <alignment horizontal="left" vertical="top" wrapText="1"/>
    </xf>
    <xf numFmtId="4" fontId="44" fillId="0" borderId="0" xfId="7" applyNumberFormat="1" applyFont="1" applyProtection="1">
      <alignment horizontal="right"/>
    </xf>
    <xf numFmtId="1" fontId="44" fillId="0" borderId="0" xfId="7" applyNumberFormat="1" applyFont="1" applyProtection="1">
      <alignment horizontal="right"/>
    </xf>
    <xf numFmtId="4" fontId="44" fillId="0" borderId="0" xfId="0" applyNumberFormat="1" applyFont="1" applyAlignment="1" applyProtection="1">
      <alignment horizontal="right" vertical="top"/>
    </xf>
    <xf numFmtId="0" fontId="44" fillId="0" borderId="0" xfId="6" applyFont="1" applyAlignment="1" applyProtection="1">
      <alignment horizontal="left" vertical="top" wrapText="1"/>
    </xf>
    <xf numFmtId="4" fontId="44" fillId="0" borderId="0" xfId="6" applyNumberFormat="1" applyFont="1" applyAlignment="1" applyProtection="1">
      <alignment horizontal="right" vertical="top"/>
    </xf>
    <xf numFmtId="1" fontId="44" fillId="0" borderId="0" xfId="6" applyNumberFormat="1" applyFont="1" applyAlignment="1" applyProtection="1">
      <alignment horizontal="right" vertical="top"/>
    </xf>
    <xf numFmtId="2" fontId="44" fillId="0" borderId="0" xfId="0" applyNumberFormat="1" applyFont="1" applyAlignment="1" applyProtection="1">
      <alignment horizontal="left" vertical="top" wrapText="1"/>
    </xf>
    <xf numFmtId="1" fontId="44" fillId="0" borderId="0" xfId="0" applyNumberFormat="1" applyFont="1" applyAlignment="1" applyProtection="1">
      <alignment horizontal="right" vertical="top"/>
    </xf>
    <xf numFmtId="0" fontId="44" fillId="0" borderId="0" xfId="11" applyFont="1" applyAlignment="1" applyProtection="1">
      <alignment horizontal="left" vertical="top" wrapText="1"/>
    </xf>
    <xf numFmtId="4" fontId="44" fillId="0" borderId="0" xfId="11" applyNumberFormat="1" applyFont="1" applyAlignment="1" applyProtection="1">
      <alignment horizontal="right" vertical="top"/>
    </xf>
    <xf numFmtId="1" fontId="44" fillId="0" borderId="0" xfId="11" applyNumberFormat="1" applyFont="1" applyAlignment="1" applyProtection="1">
      <alignment horizontal="right" vertical="top"/>
    </xf>
    <xf numFmtId="0" fontId="44" fillId="0" borderId="0" xfId="0" applyFont="1" applyAlignment="1" applyProtection="1">
      <alignment horizontal="left" vertical="top" wrapText="1"/>
    </xf>
    <xf numFmtId="2" fontId="44" fillId="0" borderId="0" xfId="13" applyNumberFormat="1" applyFont="1" applyAlignment="1" applyProtection="1">
      <alignment horizontal="left" vertical="top" wrapText="1"/>
    </xf>
    <xf numFmtId="1" fontId="44" fillId="0" borderId="0" xfId="6" applyNumberFormat="1" applyFont="1" applyAlignment="1" applyProtection="1">
      <alignment horizontal="right"/>
    </xf>
    <xf numFmtId="2" fontId="44" fillId="0" borderId="0" xfId="9" applyFont="1" applyAlignment="1" applyProtection="1">
      <alignment horizontal="left" vertical="top" wrapText="1"/>
    </xf>
    <xf numFmtId="49" fontId="44" fillId="0" borderId="0" xfId="1" applyNumberFormat="1" applyFont="1" applyAlignment="1" applyProtection="1">
      <alignment horizontal="left" vertical="top" wrapText="1"/>
    </xf>
    <xf numFmtId="2" fontId="48" fillId="0" borderId="0" xfId="0" applyNumberFormat="1" applyFont="1" applyAlignment="1" applyProtection="1">
      <alignment horizontal="justify" vertical="center"/>
    </xf>
    <xf numFmtId="2" fontId="45" fillId="0" borderId="0" xfId="0" applyNumberFormat="1" applyFont="1" applyAlignment="1" applyProtection="1">
      <alignment horizontal="right"/>
    </xf>
    <xf numFmtId="164" fontId="8" fillId="0" borderId="5" xfId="0" applyNumberFormat="1" applyFont="1" applyBorder="1" applyAlignment="1" applyProtection="1">
      <alignment horizontal="center" vertical="top"/>
    </xf>
    <xf numFmtId="4" fontId="24" fillId="0" borderId="5" xfId="0" applyNumberFormat="1" applyFont="1" applyBorder="1" applyAlignment="1" applyProtection="1">
      <alignment horizontal="center" vertical="top" wrapText="1"/>
    </xf>
    <xf numFmtId="0" fontId="7" fillId="0" borderId="2" xfId="0" applyFont="1" applyBorder="1" applyAlignment="1" applyProtection="1">
      <alignment horizontal="left" vertical="top"/>
    </xf>
    <xf numFmtId="0" fontId="7" fillId="0" borderId="1" xfId="0" applyFont="1" applyBorder="1" applyAlignment="1" applyProtection="1">
      <alignment horizontal="center" vertical="top"/>
    </xf>
    <xf numFmtId="164" fontId="7" fillId="0" borderId="3" xfId="0" applyNumberFormat="1" applyFont="1" applyBorder="1" applyAlignment="1" applyProtection="1">
      <alignment horizontal="center" vertical="top"/>
    </xf>
    <xf numFmtId="0" fontId="42" fillId="0" borderId="0" xfId="0" applyFont="1" applyAlignment="1" applyProtection="1">
      <alignment horizontal="left" vertical="top" wrapText="1"/>
    </xf>
    <xf numFmtId="0" fontId="7" fillId="0" borderId="10" xfId="0" applyFont="1" applyBorder="1" applyAlignment="1" applyProtection="1">
      <alignment horizontal="left" vertical="top"/>
    </xf>
    <xf numFmtId="0" fontId="7" fillId="0" borderId="11" xfId="0" applyFont="1" applyBorder="1" applyAlignment="1" applyProtection="1">
      <alignment horizontal="left" vertical="top" wrapText="1"/>
    </xf>
    <xf numFmtId="0" fontId="7" fillId="0" borderId="11" xfId="0" applyFont="1" applyBorder="1" applyAlignment="1" applyProtection="1">
      <alignment horizontal="center" vertical="top"/>
    </xf>
    <xf numFmtId="164" fontId="7" fillId="0" borderId="12" xfId="0" applyNumberFormat="1" applyFont="1" applyBorder="1" applyAlignment="1" applyProtection="1">
      <alignment horizontal="center" vertical="top"/>
    </xf>
    <xf numFmtId="49" fontId="7" fillId="3" borderId="10" xfId="0" applyNumberFormat="1" applyFont="1" applyFill="1" applyBorder="1" applyAlignment="1" applyProtection="1">
      <alignment horizontal="left" vertical="center"/>
    </xf>
    <xf numFmtId="0" fontId="28" fillId="3" borderId="11" xfId="0" applyFont="1" applyFill="1" applyBorder="1" applyAlignment="1" applyProtection="1">
      <alignment horizontal="left" vertical="top" wrapText="1"/>
    </xf>
    <xf numFmtId="0" fontId="15" fillId="3" borderId="11" xfId="0" applyFont="1" applyFill="1" applyBorder="1" applyAlignment="1" applyProtection="1">
      <alignment horizontal="center" vertical="top" wrapText="1"/>
    </xf>
    <xf numFmtId="4" fontId="27" fillId="3" borderId="12" xfId="0" applyNumberFormat="1" applyFont="1" applyFill="1" applyBorder="1" applyAlignment="1" applyProtection="1">
      <alignment horizontal="center" vertical="top" wrapText="1"/>
    </xf>
    <xf numFmtId="0" fontId="10" fillId="0" borderId="9" xfId="0" applyFont="1" applyBorder="1" applyAlignment="1" applyProtection="1">
      <alignment horizontal="left" vertical="top"/>
    </xf>
    <xf numFmtId="164" fontId="20" fillId="0" borderId="0" xfId="0" applyNumberFormat="1" applyFont="1" applyAlignment="1" applyProtection="1">
      <alignment horizontal="right" vertical="top"/>
    </xf>
    <xf numFmtId="1" fontId="8" fillId="0" borderId="0" xfId="0" applyNumberFormat="1" applyFont="1" applyAlignment="1" applyProtection="1">
      <alignment horizontal="center" vertical="top"/>
    </xf>
    <xf numFmtId="164" fontId="8" fillId="0" borderId="0" xfId="0" applyNumberFormat="1" applyFont="1" applyAlignment="1" applyProtection="1">
      <alignment horizontal="right" vertical="top"/>
    </xf>
    <xf numFmtId="0" fontId="8" fillId="0" borderId="0" xfId="0" applyFont="1" applyAlignment="1" applyProtection="1">
      <alignment horizontal="left"/>
    </xf>
    <xf numFmtId="0" fontId="8" fillId="0" borderId="0" xfId="0" applyFont="1" applyAlignment="1" applyProtection="1">
      <alignment horizontal="center"/>
    </xf>
    <xf numFmtId="164" fontId="10" fillId="0" borderId="5" xfId="0" applyNumberFormat="1" applyFont="1" applyBorder="1" applyAlignment="1" applyProtection="1">
      <alignment horizontal="center" vertical="top"/>
    </xf>
    <xf numFmtId="49" fontId="34" fillId="0" borderId="9" xfId="0" applyNumberFormat="1" applyFont="1" applyBorder="1" applyAlignment="1" applyProtection="1">
      <alignment horizontal="left" vertical="top" wrapText="1"/>
    </xf>
    <xf numFmtId="0" fontId="15" fillId="0" borderId="0" xfId="0" applyFont="1" applyAlignment="1" applyProtection="1">
      <alignment horizontal="justify" vertical="top"/>
    </xf>
    <xf numFmtId="0" fontId="15" fillId="0" borderId="0" xfId="0" applyFont="1" applyAlignment="1" applyProtection="1">
      <alignment horizontal="center"/>
    </xf>
    <xf numFmtId="1" fontId="15" fillId="0" borderId="0" xfId="0" applyNumberFormat="1" applyFont="1" applyAlignment="1" applyProtection="1">
      <alignment horizontal="center"/>
    </xf>
    <xf numFmtId="164" fontId="30" fillId="0" borderId="5" xfId="0" applyNumberFormat="1" applyFont="1" applyBorder="1" applyAlignment="1" applyProtection="1">
      <alignment horizontal="right"/>
    </xf>
    <xf numFmtId="0" fontId="19" fillId="0" borderId="2" xfId="0" applyFont="1" applyBorder="1" applyAlignment="1" applyProtection="1">
      <alignment horizontal="right" vertical="top"/>
    </xf>
    <xf numFmtId="0" fontId="19" fillId="0" borderId="1" xfId="0" applyFont="1" applyBorder="1" applyAlignment="1" applyProtection="1">
      <alignment horizontal="center" vertical="top"/>
    </xf>
    <xf numFmtId="4" fontId="7" fillId="0" borderId="3" xfId="0" applyNumberFormat="1" applyFont="1" applyBorder="1" applyAlignment="1" applyProtection="1">
      <alignment horizontal="center" vertical="top"/>
    </xf>
    <xf numFmtId="0" fontId="7" fillId="0" borderId="9" xfId="0" applyFont="1" applyBorder="1" applyAlignment="1" applyProtection="1">
      <alignment horizontal="left" vertical="top"/>
    </xf>
    <xf numFmtId="0" fontId="7" fillId="0" borderId="0" xfId="0" applyFont="1" applyAlignment="1" applyProtection="1">
      <alignment horizontal="left" vertical="top" wrapText="1"/>
    </xf>
    <xf numFmtId="0" fontId="7" fillId="0" borderId="0" xfId="0" applyFont="1" applyAlignment="1" applyProtection="1">
      <alignment horizontal="center" vertical="top"/>
    </xf>
    <xf numFmtId="164" fontId="7" fillId="0" borderId="5" xfId="0" applyNumberFormat="1" applyFont="1" applyBorder="1" applyAlignment="1" applyProtection="1">
      <alignment horizontal="center" vertical="top"/>
    </xf>
    <xf numFmtId="0" fontId="36" fillId="0" borderId="0" xfId="0" applyFont="1" applyProtection="1"/>
    <xf numFmtId="4" fontId="32" fillId="3" borderId="3" xfId="0" applyNumberFormat="1" applyFont="1" applyFill="1" applyBorder="1" applyAlignment="1" applyProtection="1">
      <alignment horizontal="center" vertical="top" wrapText="1"/>
    </xf>
    <xf numFmtId="0" fontId="8" fillId="0" borderId="9" xfId="0" applyFont="1" applyBorder="1" applyAlignment="1" applyProtection="1">
      <alignment horizontal="center" vertical="center"/>
    </xf>
    <xf numFmtId="4" fontId="44" fillId="0" borderId="0" xfId="9" applyNumberFormat="1" applyFont="1" applyAlignment="1" applyProtection="1">
      <alignment horizontal="right" vertical="center"/>
    </xf>
    <xf numFmtId="1" fontId="44" fillId="0" borderId="0" xfId="9" applyNumberFormat="1" applyFont="1" applyAlignment="1" applyProtection="1">
      <alignment horizontal="right" vertical="center"/>
    </xf>
    <xf numFmtId="4" fontId="3" fillId="0" borderId="5" xfId="0" applyNumberFormat="1" applyFont="1" applyBorder="1" applyAlignment="1" applyProtection="1">
      <alignment horizontal="center" vertical="center" wrapText="1"/>
    </xf>
    <xf numFmtId="2" fontId="44" fillId="0" borderId="0" xfId="16" applyNumberFormat="1" applyFont="1" applyAlignment="1" applyProtection="1">
      <alignment horizontal="left" vertical="top" wrapText="1"/>
    </xf>
    <xf numFmtId="4" fontId="44" fillId="0" borderId="0" xfId="9" applyNumberFormat="1" applyFont="1" applyProtection="1">
      <alignment horizontal="right"/>
    </xf>
    <xf numFmtId="1" fontId="44" fillId="0" borderId="0" xfId="9" applyNumberFormat="1" applyFont="1" applyProtection="1">
      <alignment horizontal="right"/>
    </xf>
    <xf numFmtId="4" fontId="44" fillId="0" borderId="0" xfId="5" applyNumberFormat="1" applyFont="1" applyAlignment="1" applyProtection="1">
      <alignment horizontal="right" vertical="top"/>
    </xf>
    <xf numFmtId="1" fontId="44" fillId="0" borderId="0" xfId="5" applyNumberFormat="1" applyFont="1" applyAlignment="1" applyProtection="1">
      <alignment horizontal="right" vertical="top"/>
    </xf>
    <xf numFmtId="2" fontId="44" fillId="0" borderId="0" xfId="17" applyNumberFormat="1" applyFont="1" applyAlignment="1" applyProtection="1">
      <alignment horizontal="left" vertical="top" wrapText="1"/>
    </xf>
    <xf numFmtId="4" fontId="44" fillId="0" borderId="0" xfId="9" applyNumberFormat="1" applyFont="1" applyAlignment="1" applyProtection="1">
      <alignment horizontal="right" vertical="top"/>
    </xf>
    <xf numFmtId="1" fontId="44" fillId="0" borderId="0" xfId="9" applyNumberFormat="1" applyFont="1" applyAlignment="1" applyProtection="1">
      <alignment horizontal="right" vertical="top"/>
    </xf>
    <xf numFmtId="2" fontId="46" fillId="0" borderId="0" xfId="0" applyNumberFormat="1" applyFont="1" applyAlignment="1" applyProtection="1">
      <alignment horizontal="left" vertical="top" wrapText="1"/>
    </xf>
    <xf numFmtId="49" fontId="44" fillId="0" borderId="0" xfId="15" applyNumberFormat="1" applyFont="1" applyAlignment="1" applyProtection="1">
      <alignment horizontal="left" vertical="top" wrapText="1"/>
    </xf>
    <xf numFmtId="0" fontId="19" fillId="0" borderId="9" xfId="0" applyFont="1" applyBorder="1" applyAlignment="1" applyProtection="1">
      <alignment horizontal="right" vertical="top"/>
    </xf>
    <xf numFmtId="0" fontId="19" fillId="0" borderId="0" xfId="0" applyFont="1" applyAlignment="1" applyProtection="1">
      <alignment horizontal="left" vertical="top" wrapText="1"/>
    </xf>
    <xf numFmtId="0" fontId="19" fillId="0" borderId="0" xfId="0" applyFont="1" applyAlignment="1" applyProtection="1">
      <alignment horizontal="center" vertical="top"/>
    </xf>
    <xf numFmtId="4" fontId="7" fillId="0" borderId="5" xfId="0" applyNumberFormat="1" applyFont="1" applyBorder="1" applyAlignment="1" applyProtection="1">
      <alignment horizontal="center" vertical="top"/>
    </xf>
    <xf numFmtId="0" fontId="3" fillId="0" borderId="0" xfId="0" applyFont="1" applyAlignment="1" applyProtection="1">
      <alignment horizontal="justify" vertical="top" wrapText="1"/>
    </xf>
    <xf numFmtId="164" fontId="3" fillId="0" borderId="0" xfId="0" applyNumberFormat="1" applyFont="1" applyAlignment="1" applyProtection="1">
      <alignment horizontal="center" vertical="top"/>
    </xf>
    <xf numFmtId="164" fontId="40" fillId="0" borderId="0" xfId="0" applyNumberFormat="1" applyFont="1" applyAlignment="1" applyProtection="1">
      <alignment horizontal="right" vertical="top"/>
    </xf>
    <xf numFmtId="4" fontId="40" fillId="0" borderId="0" xfId="0" applyNumberFormat="1" applyFont="1" applyAlignment="1" applyProtection="1">
      <alignment horizontal="right" vertical="top"/>
    </xf>
    <xf numFmtId="0" fontId="14" fillId="0" borderId="9" xfId="0" applyFont="1" applyBorder="1" applyAlignment="1" applyProtection="1">
      <alignment horizontal="left"/>
    </xf>
    <xf numFmtId="164" fontId="14" fillId="0" borderId="0" xfId="0" applyNumberFormat="1" applyFont="1" applyAlignment="1" applyProtection="1">
      <alignment horizontal="center" vertical="top"/>
    </xf>
    <xf numFmtId="164" fontId="14" fillId="0" borderId="5" xfId="0" applyNumberFormat="1" applyFont="1" applyBorder="1" applyAlignment="1" applyProtection="1">
      <alignment horizontal="center" vertical="top"/>
    </xf>
    <xf numFmtId="0" fontId="0" fillId="0" borderId="0" xfId="0" applyProtection="1"/>
    <xf numFmtId="49" fontId="4" fillId="0" borderId="9" xfId="0" applyNumberFormat="1" applyFont="1" applyBorder="1" applyAlignment="1" applyProtection="1">
      <alignment horizontal="left" vertical="top"/>
    </xf>
    <xf numFmtId="0" fontId="4" fillId="0" borderId="0" xfId="0" applyFont="1" applyAlignment="1" applyProtection="1">
      <alignment vertical="top" wrapText="1"/>
    </xf>
    <xf numFmtId="0" fontId="4" fillId="0" borderId="5" xfId="0" applyFont="1" applyBorder="1" applyAlignment="1" applyProtection="1">
      <alignment vertical="top" wrapText="1"/>
    </xf>
    <xf numFmtId="49" fontId="37" fillId="0" borderId="9" xfId="0" applyNumberFormat="1" applyFont="1" applyBorder="1" applyAlignment="1" applyProtection="1">
      <alignment horizontal="left"/>
    </xf>
    <xf numFmtId="0" fontId="37" fillId="0" borderId="0" xfId="0" applyFont="1" applyAlignment="1" applyProtection="1">
      <alignment vertical="top" wrapText="1"/>
    </xf>
    <xf numFmtId="0" fontId="37" fillId="0" borderId="0" xfId="0" applyFont="1" applyAlignment="1" applyProtection="1">
      <alignment horizontal="center" vertical="top"/>
    </xf>
    <xf numFmtId="164" fontId="37" fillId="0" borderId="0" xfId="0" applyNumberFormat="1" applyFont="1" applyAlignment="1" applyProtection="1">
      <alignment horizontal="center" vertical="top"/>
    </xf>
    <xf numFmtId="16" fontId="4" fillId="0" borderId="9" xfId="0" applyNumberFormat="1" applyFont="1" applyBorder="1" applyAlignment="1" applyProtection="1">
      <alignment horizontal="left" vertical="top"/>
    </xf>
    <xf numFmtId="0" fontId="38" fillId="0" borderId="0" xfId="0" applyFont="1" applyAlignment="1" applyProtection="1">
      <alignment horizontal="left" vertical="top"/>
    </xf>
    <xf numFmtId="164" fontId="4" fillId="0" borderId="0" xfId="0" applyNumberFormat="1" applyFont="1" applyAlignment="1" applyProtection="1">
      <alignment horizontal="center" vertical="top"/>
    </xf>
    <xf numFmtId="164" fontId="3" fillId="0" borderId="5" xfId="0" applyNumberFormat="1" applyFont="1" applyBorder="1" applyAlignment="1" applyProtection="1">
      <alignment horizontal="center" vertical="top"/>
    </xf>
    <xf numFmtId="0" fontId="4" fillId="0" borderId="9" xfId="0" applyFont="1" applyBorder="1" applyAlignment="1" applyProtection="1">
      <alignment horizontal="left" vertical="top"/>
    </xf>
    <xf numFmtId="0" fontId="38" fillId="0" borderId="0" xfId="0" applyFont="1" applyAlignment="1" applyProtection="1">
      <alignment horizontal="left" vertical="top" wrapText="1"/>
    </xf>
    <xf numFmtId="4" fontId="37" fillId="0" borderId="0" xfId="0" applyNumberFormat="1" applyFont="1" applyAlignment="1" applyProtection="1">
      <alignment horizontal="center" vertical="top"/>
    </xf>
    <xf numFmtId="0" fontId="38" fillId="0" borderId="11" xfId="0" applyFont="1" applyBorder="1" applyAlignment="1" applyProtection="1">
      <alignment horizontal="left" vertical="top" wrapText="1"/>
    </xf>
    <xf numFmtId="4" fontId="37" fillId="0" borderId="11" xfId="0" applyNumberFormat="1" applyFont="1" applyBorder="1" applyAlignment="1" applyProtection="1">
      <alignment horizontal="center" vertical="top"/>
    </xf>
    <xf numFmtId="0" fontId="37" fillId="0" borderId="11" xfId="0" applyFont="1" applyBorder="1" applyAlignment="1" applyProtection="1">
      <alignment horizontal="center" vertical="top"/>
    </xf>
    <xf numFmtId="164" fontId="4" fillId="0" borderId="11" xfId="0" applyNumberFormat="1" applyFont="1" applyBorder="1" applyAlignment="1" applyProtection="1">
      <alignment horizontal="center" vertical="top"/>
    </xf>
    <xf numFmtId="0" fontId="39" fillId="0" borderId="9" xfId="0" applyFont="1" applyBorder="1" applyAlignment="1" applyProtection="1">
      <alignment horizontal="left"/>
    </xf>
    <xf numFmtId="0" fontId="38" fillId="0" borderId="0" xfId="0" applyFont="1" applyAlignment="1" applyProtection="1">
      <alignment vertical="top" wrapText="1"/>
    </xf>
    <xf numFmtId="0" fontId="38" fillId="0" borderId="0" xfId="0" applyFont="1" applyAlignment="1" applyProtection="1">
      <alignment horizontal="center" vertical="top"/>
    </xf>
    <xf numFmtId="164" fontId="38" fillId="0" borderId="0" xfId="0" applyNumberFormat="1" applyFont="1" applyAlignment="1" applyProtection="1">
      <alignment horizontal="center" vertical="top"/>
    </xf>
    <xf numFmtId="164" fontId="40" fillId="0" borderId="5" xfId="0" applyNumberFormat="1" applyFont="1" applyBorder="1" applyAlignment="1" applyProtection="1">
      <alignment horizontal="center" vertical="top"/>
    </xf>
    <xf numFmtId="0" fontId="38" fillId="0" borderId="11" xfId="0" applyFont="1" applyBorder="1" applyAlignment="1" applyProtection="1">
      <alignment vertical="top" wrapText="1"/>
    </xf>
    <xf numFmtId="0" fontId="38" fillId="0" borderId="11" xfId="0" applyFont="1" applyBorder="1" applyAlignment="1" applyProtection="1">
      <alignment horizontal="center" vertical="top"/>
    </xf>
    <xf numFmtId="164" fontId="38" fillId="0" borderId="11" xfId="0" applyNumberFormat="1" applyFont="1" applyBorder="1" applyAlignment="1" applyProtection="1">
      <alignment horizontal="center" vertical="top"/>
    </xf>
    <xf numFmtId="0" fontId="39" fillId="0" borderId="10" xfId="0" applyFont="1" applyBorder="1" applyAlignment="1" applyProtection="1">
      <alignment horizontal="left"/>
    </xf>
    <xf numFmtId="164" fontId="40" fillId="0" borderId="12" xfId="0" applyNumberFormat="1" applyFont="1" applyBorder="1" applyAlignment="1" applyProtection="1">
      <alignment horizontal="center" vertical="top"/>
    </xf>
    <xf numFmtId="164" fontId="38" fillId="0" borderId="0" xfId="0" applyNumberFormat="1" applyFont="1" applyBorder="1" applyAlignment="1" applyProtection="1">
      <alignment horizontal="center" vertical="top"/>
    </xf>
    <xf numFmtId="164" fontId="8" fillId="0" borderId="0" xfId="0" applyNumberFormat="1" applyFont="1" applyAlignment="1" applyProtection="1">
      <alignment horizontal="center" vertical="top" wrapText="1"/>
      <protection locked="0"/>
    </xf>
    <xf numFmtId="164" fontId="8" fillId="0" borderId="0" xfId="0" applyNumberFormat="1" applyFont="1" applyAlignment="1" applyProtection="1">
      <alignment horizontal="center" vertical="top"/>
      <protection locked="0"/>
    </xf>
    <xf numFmtId="164" fontId="10" fillId="0" borderId="0" xfId="0" applyNumberFormat="1" applyFont="1" applyAlignment="1" applyProtection="1">
      <alignment horizontal="center" vertical="top" wrapText="1"/>
      <protection locked="0"/>
    </xf>
    <xf numFmtId="4" fontId="35" fillId="0" borderId="0" xfId="0" applyNumberFormat="1" applyFont="1" applyAlignment="1" applyProtection="1">
      <alignment horizontal="center" vertical="top" wrapText="1"/>
      <protection locked="0"/>
    </xf>
    <xf numFmtId="164" fontId="27" fillId="0" borderId="0" xfId="0" applyNumberFormat="1" applyFont="1" applyAlignment="1" applyProtection="1">
      <alignment horizontal="center" vertical="top" wrapText="1"/>
      <protection locked="0"/>
    </xf>
    <xf numFmtId="164" fontId="32" fillId="0" borderId="1" xfId="0" applyNumberFormat="1" applyFont="1" applyBorder="1" applyAlignment="1" applyProtection="1">
      <alignment horizontal="center" vertical="top" wrapText="1"/>
      <protection locked="0"/>
    </xf>
    <xf numFmtId="4" fontId="20" fillId="2" borderId="1" xfId="0" applyNumberFormat="1" applyFont="1" applyFill="1" applyBorder="1" applyAlignment="1" applyProtection="1">
      <alignment horizontal="center" vertical="top" wrapText="1"/>
      <protection locked="0"/>
    </xf>
    <xf numFmtId="4" fontId="8" fillId="0" borderId="0" xfId="0" applyNumberFormat="1" applyFont="1" applyAlignment="1" applyProtection="1">
      <alignment horizontal="center" vertical="top" wrapText="1"/>
      <protection locked="0"/>
    </xf>
    <xf numFmtId="4" fontId="8" fillId="0" borderId="0" xfId="0" applyNumberFormat="1" applyFont="1" applyAlignment="1" applyProtection="1">
      <alignment horizontal="center" vertical="top"/>
      <protection locked="0"/>
    </xf>
    <xf numFmtId="164" fontId="10" fillId="0" borderId="0" xfId="0" applyNumberFormat="1" applyFont="1" applyAlignment="1" applyProtection="1">
      <alignment horizontal="center" vertical="top"/>
      <protection locked="0"/>
    </xf>
    <xf numFmtId="164" fontId="42" fillId="0" borderId="0" xfId="0" applyNumberFormat="1" applyFont="1" applyAlignment="1" applyProtection="1">
      <alignment horizontal="center" vertical="top"/>
      <protection locked="0"/>
    </xf>
    <xf numFmtId="164" fontId="24" fillId="0" borderId="0" xfId="0" applyNumberFormat="1" applyFont="1" applyAlignment="1" applyProtection="1">
      <alignment horizontal="center" vertical="top"/>
      <protection locked="0"/>
    </xf>
    <xf numFmtId="164" fontId="17" fillId="0" borderId="0" xfId="0" applyNumberFormat="1" applyFont="1" applyAlignment="1" applyProtection="1">
      <alignment horizontal="center" vertical="top"/>
      <protection locked="0"/>
    </xf>
    <xf numFmtId="4" fontId="7" fillId="0" borderId="1" xfId="0" applyNumberFormat="1" applyFont="1" applyBorder="1" applyAlignment="1" applyProtection="1">
      <alignment horizontal="center" vertical="top" wrapText="1"/>
      <protection locked="0"/>
    </xf>
    <xf numFmtId="164" fontId="27" fillId="0" borderId="0" xfId="0" applyNumberFormat="1" applyFont="1" applyAlignment="1" applyProtection="1">
      <alignment horizontal="right" vertical="top"/>
      <protection locked="0"/>
    </xf>
    <xf numFmtId="164" fontId="32" fillId="3" borderId="1" xfId="0" applyNumberFormat="1" applyFont="1" applyFill="1" applyBorder="1" applyAlignment="1" applyProtection="1">
      <alignment horizontal="center" vertical="top" wrapText="1"/>
      <protection locked="0"/>
    </xf>
    <xf numFmtId="164" fontId="8" fillId="0" borderId="0" xfId="0" applyNumberFormat="1" applyFont="1" applyAlignment="1" applyProtection="1">
      <alignment horizontal="left" vertical="top" wrapText="1"/>
      <protection locked="0"/>
    </xf>
    <xf numFmtId="4" fontId="35" fillId="0" borderId="11" xfId="0" applyNumberFormat="1" applyFont="1" applyBorder="1" applyAlignment="1" applyProtection="1">
      <alignment horizontal="center" vertical="top" wrapText="1"/>
      <protection locked="0"/>
    </xf>
    <xf numFmtId="164" fontId="32" fillId="0" borderId="7" xfId="0" applyNumberFormat="1" applyFont="1" applyBorder="1" applyAlignment="1" applyProtection="1">
      <alignment horizontal="center" vertical="top"/>
      <protection locked="0"/>
    </xf>
    <xf numFmtId="4" fontId="44" fillId="0" borderId="0" xfId="6" applyNumberFormat="1" applyFont="1" applyAlignment="1" applyProtection="1">
      <alignment horizontal="right"/>
      <protection locked="0"/>
    </xf>
    <xf numFmtId="4" fontId="44" fillId="0" borderId="0" xfId="0" applyNumberFormat="1" applyFont="1" applyAlignment="1" applyProtection="1">
      <alignment horizontal="right" vertical="top"/>
      <protection locked="0"/>
    </xf>
    <xf numFmtId="4" fontId="44" fillId="0" borderId="0" xfId="6" applyNumberFormat="1" applyFont="1" applyAlignment="1" applyProtection="1">
      <alignment horizontal="right" vertical="top"/>
      <protection locked="0"/>
    </xf>
    <xf numFmtId="4" fontId="44" fillId="0" borderId="0" xfId="10" applyNumberFormat="1" applyFont="1" applyAlignment="1" applyProtection="1">
      <alignment horizontal="right" vertical="top"/>
      <protection locked="0"/>
    </xf>
    <xf numFmtId="4" fontId="44" fillId="0" borderId="0" xfId="11" applyNumberFormat="1" applyFont="1" applyAlignment="1" applyProtection="1">
      <alignment horizontal="right" vertical="top"/>
      <protection locked="0"/>
    </xf>
    <xf numFmtId="4" fontId="44" fillId="0" borderId="0" xfId="0" applyNumberFormat="1" applyFont="1" applyAlignment="1" applyProtection="1">
      <alignment horizontal="right"/>
      <protection locked="0"/>
    </xf>
    <xf numFmtId="3" fontId="45" fillId="0" borderId="0" xfId="0" applyNumberFormat="1" applyFont="1" applyAlignment="1" applyProtection="1">
      <alignment horizontal="right"/>
      <protection locked="0"/>
    </xf>
    <xf numFmtId="164" fontId="32" fillId="0" borderId="1" xfId="0" applyNumberFormat="1" applyFont="1" applyBorder="1" applyAlignment="1" applyProtection="1">
      <alignment horizontal="center" vertical="top"/>
      <protection locked="0"/>
    </xf>
    <xf numFmtId="164" fontId="32" fillId="0" borderId="11" xfId="0" applyNumberFormat="1" applyFont="1" applyBorder="1" applyAlignment="1" applyProtection="1">
      <alignment horizontal="center" vertical="top"/>
      <protection locked="0"/>
    </xf>
    <xf numFmtId="4" fontId="27" fillId="3" borderId="11" xfId="0" applyNumberFormat="1" applyFont="1" applyFill="1" applyBorder="1" applyAlignment="1" applyProtection="1">
      <alignment horizontal="center" vertical="top" wrapText="1"/>
      <protection locked="0"/>
    </xf>
    <xf numFmtId="164" fontId="27" fillId="0" borderId="0" xfId="0" applyNumberFormat="1" applyFont="1" applyAlignment="1" applyProtection="1">
      <alignment horizontal="center"/>
      <protection locked="0"/>
    </xf>
    <xf numFmtId="4" fontId="32" fillId="0" borderId="1" xfId="0" applyNumberFormat="1" applyFont="1" applyBorder="1" applyAlignment="1" applyProtection="1">
      <alignment horizontal="center" vertical="top"/>
      <protection locked="0"/>
    </xf>
    <xf numFmtId="164" fontId="32" fillId="0" borderId="0" xfId="0" applyNumberFormat="1" applyFont="1" applyAlignment="1" applyProtection="1">
      <alignment horizontal="center" vertical="top"/>
      <protection locked="0"/>
    </xf>
    <xf numFmtId="4" fontId="32" fillId="3" borderId="1" xfId="0" applyNumberFormat="1" applyFont="1" applyFill="1" applyBorder="1" applyAlignment="1" applyProtection="1">
      <alignment horizontal="center" vertical="top" wrapText="1"/>
      <protection locked="0"/>
    </xf>
    <xf numFmtId="4" fontId="44" fillId="0" borderId="0" xfId="9" applyNumberFormat="1" applyFont="1" applyAlignment="1" applyProtection="1">
      <alignment horizontal="right" vertical="center"/>
      <protection locked="0"/>
    </xf>
    <xf numFmtId="4" fontId="44" fillId="0" borderId="0" xfId="9" applyNumberFormat="1" applyFont="1" applyProtection="1">
      <alignment horizontal="right"/>
      <protection locked="0"/>
    </xf>
    <xf numFmtId="4" fontId="44" fillId="0" borderId="0" xfId="5" applyNumberFormat="1" applyFont="1" applyAlignment="1" applyProtection="1">
      <alignment horizontal="right" vertical="top"/>
      <protection locked="0"/>
    </xf>
    <xf numFmtId="4" fontId="44" fillId="0" borderId="0" xfId="9" applyNumberFormat="1" applyFont="1" applyAlignment="1" applyProtection="1">
      <alignment horizontal="right" vertical="top"/>
      <protection locked="0"/>
    </xf>
    <xf numFmtId="4" fontId="32" fillId="0" borderId="0" xfId="0" applyNumberFormat="1" applyFont="1" applyAlignment="1" applyProtection="1">
      <alignment horizontal="center" vertical="top"/>
      <protection locked="0"/>
    </xf>
    <xf numFmtId="164" fontId="3" fillId="0" borderId="0" xfId="0" applyNumberFormat="1" applyFont="1" applyAlignment="1" applyProtection="1">
      <alignment horizontal="center" vertical="top"/>
      <protection locked="0"/>
    </xf>
  </cellXfs>
  <cellStyles count="351">
    <cellStyle name="20 % – Poudarek1 2" xfId="21" xr:uid="{82353EDF-996B-4F9B-9515-501252C18272}"/>
    <cellStyle name="20 % – Poudarek1 3" xfId="20" xr:uid="{139C9C9D-A85F-45DE-9156-8E8AC1DA12D8}"/>
    <cellStyle name="20 % – Poudarek2 2" xfId="23" xr:uid="{5AB34BD1-88A3-4086-802B-0329936E8D9A}"/>
    <cellStyle name="20 % – Poudarek2 3" xfId="22" xr:uid="{00A34A2B-9710-4D72-9421-348208EE6C26}"/>
    <cellStyle name="20 % – Poudarek3 2" xfId="25" xr:uid="{B6ECA68A-D38C-4301-9F9A-C6868E544ECF}"/>
    <cellStyle name="20 % – Poudarek3 3" xfId="24" xr:uid="{19C148E5-036E-4621-B8F3-5AA4041180E3}"/>
    <cellStyle name="20 % – Poudarek4 2" xfId="27" xr:uid="{D0CB8854-EB9C-488C-BA4F-41152E0153B1}"/>
    <cellStyle name="20 % – Poudarek4 3" xfId="26" xr:uid="{0A1E745E-DD09-4859-8608-B9243945EEA2}"/>
    <cellStyle name="20 % – Poudarek5 2" xfId="29" xr:uid="{6DAF6F8D-B1A5-4FA3-B572-3D505BB8F21A}"/>
    <cellStyle name="20 % – Poudarek5 3" xfId="28" xr:uid="{D2D6495E-7C46-4C2A-A9B5-7355C21B2C46}"/>
    <cellStyle name="20 % – Poudarek6 2" xfId="31" xr:uid="{D353D8E2-E0AB-46C6-B9F1-3F3AE00A098D}"/>
    <cellStyle name="20 % – Poudarek6 3" xfId="30" xr:uid="{68C6CB7D-9CE4-4FAF-BA13-0186BBCA6125}"/>
    <cellStyle name="20% - Accent1 2" xfId="32" xr:uid="{C03C7DEE-C9D7-4FD6-83EE-630014803F5F}"/>
    <cellStyle name="20% - Accent1 2 2" xfId="33" xr:uid="{4003CAAF-82AA-464F-8C87-67960A50EBE2}"/>
    <cellStyle name="20% - Accent1 2_Pn134_14_elektro_studio_osnovna_sola_in_vrtec_zagradec_pozar_sos_plin_vlom_video_ip_registracija" xfId="34" xr:uid="{9BE9EBAD-4641-4A92-9B0A-F191AA463755}"/>
    <cellStyle name="20% - Accent2 2" xfId="35" xr:uid="{4C8E9BE5-60B9-443D-BC09-611059A6DB6F}"/>
    <cellStyle name="20% - Accent2 2 2" xfId="36" xr:uid="{0CD5B458-C5B5-44D5-AD3F-A55FCEA1C481}"/>
    <cellStyle name="20% - Accent2 2_Pn134_14_elektro_studio_osnovna_sola_in_vrtec_zagradec_pozar_sos_plin_vlom_video_ip_registracija" xfId="37" xr:uid="{E9CBCFE4-CABF-4F23-912B-436AEB00786B}"/>
    <cellStyle name="20% - Accent3 2" xfId="38" xr:uid="{9094407E-37C2-4010-B753-DEFC51992F2D}"/>
    <cellStyle name="20% - Accent3 2 2" xfId="39" xr:uid="{6EAEFB9D-6AF9-4248-BE97-B701DA8E3C6C}"/>
    <cellStyle name="20% - Accent3 2_Pn134_14_elektro_studio_osnovna_sola_in_vrtec_zagradec_pozar_sos_plin_vlom_video_ip_registracija" xfId="40" xr:uid="{3317C293-2007-4C24-963A-3F45DF208095}"/>
    <cellStyle name="20% - Accent4 2" xfId="41" xr:uid="{A7F86F41-23BD-4D05-AFCB-4854E8CBFE31}"/>
    <cellStyle name="20% - Accent4 2 2" xfId="42" xr:uid="{C8925935-91A7-4A93-9448-9F9EEF3BA923}"/>
    <cellStyle name="20% - Accent4 2_Pn134_14_elektro_studio_osnovna_sola_in_vrtec_zagradec_pozar_sos_plin_vlom_video_ip_registracija" xfId="43" xr:uid="{22189C77-941C-4C7F-9E3E-AB9B9A4D507B}"/>
    <cellStyle name="20% - Accent5 2" xfId="44" xr:uid="{FD59F08E-50B8-46DC-B977-C1181EE71023}"/>
    <cellStyle name="20% - Accent5 2 2" xfId="45" xr:uid="{1D23B892-6931-40BD-A11D-A2563C70219E}"/>
    <cellStyle name="20% - Accent5 2_Pn134_14_elektro_studio_osnovna_sola_in_vrtec_zagradec_pozar_sos_plin_vlom_video_ip_registracija" xfId="46" xr:uid="{44433154-3903-4F46-9EF5-EC2331E0506F}"/>
    <cellStyle name="20% - Accent6 2" xfId="47" xr:uid="{D2C81841-1944-4877-A3E0-5C8E3C3F51F4}"/>
    <cellStyle name="20% - Accent6 2 2" xfId="48" xr:uid="{BE5BA518-5B07-407F-8C64-F988C204D247}"/>
    <cellStyle name="20% - Accent6 2_Pn134_14_elektro_studio_osnovna_sola_in_vrtec_zagradec_pozar_sos_plin_vlom_video_ip_registracija" xfId="49" xr:uid="{B0338B0F-A7E5-4AA8-AE94-106AF374A3B2}"/>
    <cellStyle name="40 % – Poudarek1 2" xfId="51" xr:uid="{6ACB2A14-68AA-4C19-8AEB-DD154EC73AC0}"/>
    <cellStyle name="40 % – Poudarek1 3" xfId="50" xr:uid="{8C81C842-C0B4-4D7D-B6FB-4B5009BC8851}"/>
    <cellStyle name="40 % – Poudarek2 2" xfId="53" xr:uid="{552BE037-F10C-4D5B-B530-E7FC9AF20BC1}"/>
    <cellStyle name="40 % – Poudarek2 3" xfId="52" xr:uid="{AC012F9E-EB51-4018-AD00-02E4679339C0}"/>
    <cellStyle name="40 % – Poudarek3 2" xfId="55" xr:uid="{BFC07BF3-2C6E-4E63-9B50-A9F7C38AF431}"/>
    <cellStyle name="40 % – Poudarek3 3" xfId="54" xr:uid="{EF36290A-C800-471B-971D-7E7396378C0F}"/>
    <cellStyle name="40 % – Poudarek4 2" xfId="57" xr:uid="{4719EBE7-1745-403E-AF22-34D98D2B657F}"/>
    <cellStyle name="40 % – Poudarek4 3" xfId="56" xr:uid="{BFCE6D9B-E483-4C67-B03E-579574F17954}"/>
    <cellStyle name="40 % – Poudarek5 2" xfId="59" xr:uid="{DDE8503D-7F53-461F-A07B-8C74A48878F2}"/>
    <cellStyle name="40 % – Poudarek5 3" xfId="58" xr:uid="{C3C2C7B0-B1C3-4FA0-9C25-2A8B9A2D74F7}"/>
    <cellStyle name="40 % – Poudarek6 2" xfId="61" xr:uid="{0FEEF9F8-755E-4E89-A9E0-549B1FE56BCC}"/>
    <cellStyle name="40 % – Poudarek6 3" xfId="60" xr:uid="{BDBC962D-5151-43DB-BB44-124D7F275823}"/>
    <cellStyle name="40% - Accent1 2" xfId="62" xr:uid="{57B9A436-C889-47AC-8D43-EE31C3597DA0}"/>
    <cellStyle name="40% - Accent1 2 2" xfId="63" xr:uid="{0AF64D9B-1456-473E-A3A4-7B64289745CA}"/>
    <cellStyle name="40% - Accent1 2_Pn134_14_elektro_studio_osnovna_sola_in_vrtec_zagradec_pozar_sos_plin_vlom_video_ip_registracija" xfId="64" xr:uid="{987F6FEA-346A-4A7A-95AE-E1F8B6BC0CBD}"/>
    <cellStyle name="40% - Accent2 2" xfId="65" xr:uid="{AC70C7A5-1F8B-41B3-B0C1-DC118341C88A}"/>
    <cellStyle name="40% - Accent2 2 2" xfId="66" xr:uid="{1364A47E-803D-4FE3-BA93-E669B4BB1F0D}"/>
    <cellStyle name="40% - Accent2 2_Pn134_14_elektro_studio_osnovna_sola_in_vrtec_zagradec_pozar_sos_plin_vlom_video_ip_registracija" xfId="67" xr:uid="{77ECCA05-64FC-4647-97EB-7A631A42E7F1}"/>
    <cellStyle name="40% - Accent3 2" xfId="68" xr:uid="{FE86086D-E51C-4BE4-9080-DA269C6692FD}"/>
    <cellStyle name="40% - Accent3 2 2" xfId="69" xr:uid="{F920EA3B-5C25-445B-AFA4-CE89F3890029}"/>
    <cellStyle name="40% - Accent3 2_Pn134_14_elektro_studio_osnovna_sola_in_vrtec_zagradec_pozar_sos_plin_vlom_video_ip_registracija" xfId="70" xr:uid="{D8F7ADD6-53C5-4610-8CC3-13675734EC66}"/>
    <cellStyle name="40% - Accent4 2" xfId="71" xr:uid="{752A3E68-E000-4B60-A995-5481D8D8FC31}"/>
    <cellStyle name="40% - Accent4 2 2" xfId="72" xr:uid="{84566C04-31F0-4678-ABAD-DE04BB6F643A}"/>
    <cellStyle name="40% - Accent4 2_Pn134_14_elektro_studio_osnovna_sola_in_vrtec_zagradec_pozar_sos_plin_vlom_video_ip_registracija" xfId="73" xr:uid="{EA05F5EA-72C1-4380-83CF-89D9570678B1}"/>
    <cellStyle name="40% - Accent5 2" xfId="74" xr:uid="{ADBE9B7D-284A-4F23-ADC1-7A15B3A11219}"/>
    <cellStyle name="40% - Accent5 2 2" xfId="75" xr:uid="{94531D98-DAB5-4C3E-9B6F-4977E8A855F1}"/>
    <cellStyle name="40% - Accent5 2_Pn134_14_elektro_studio_osnovna_sola_in_vrtec_zagradec_pozar_sos_plin_vlom_video_ip_registracija" xfId="76" xr:uid="{6D0472C2-52EB-4AB8-87C7-A413680CDE26}"/>
    <cellStyle name="40% - Accent6 2" xfId="77" xr:uid="{80D8D76A-982D-4C55-A8EB-EEBBB41EB82C}"/>
    <cellStyle name="40% - Accent6 2 2" xfId="78" xr:uid="{41618C70-E078-42FB-BC56-68EFC3452A19}"/>
    <cellStyle name="40% - Accent6 2_Pn134_14_elektro_studio_osnovna_sola_in_vrtec_zagradec_pozar_sos_plin_vlom_video_ip_registracija" xfId="79" xr:uid="{62654AFF-2B3D-41BF-A43A-1F953F89FCD2}"/>
    <cellStyle name="60 % – Poudarek1 2" xfId="81" xr:uid="{3E5E9B39-1F26-47E8-B1C9-2E46F0B9C93D}"/>
    <cellStyle name="60 % – Poudarek1 3" xfId="80" xr:uid="{C05938AC-28FB-4AEB-AA16-D3581B8EBD4C}"/>
    <cellStyle name="60 % – Poudarek2 2" xfId="83" xr:uid="{2EF19A3B-4618-4AC9-8BB7-0070E26D576C}"/>
    <cellStyle name="60 % – Poudarek2 3" xfId="82" xr:uid="{00202F54-9D8A-4F04-924A-6C49122B672F}"/>
    <cellStyle name="60 % – Poudarek3 2" xfId="85" xr:uid="{EFD157B7-4A14-4634-9DCE-EC65E3C22E8D}"/>
    <cellStyle name="60 % – Poudarek3 3" xfId="84" xr:uid="{71EA5AC7-8AF1-49C5-9435-130F16EC23EB}"/>
    <cellStyle name="60 % – Poudarek4 2" xfId="87" xr:uid="{621BB63A-C498-43B0-971D-BA5DED9F2F02}"/>
    <cellStyle name="60 % – Poudarek4 3" xfId="86" xr:uid="{E6529650-4E82-403F-8991-354FE9FA97A2}"/>
    <cellStyle name="60 % – Poudarek5 2" xfId="89" xr:uid="{9931BC69-C7A9-4FDC-92DE-6052E3CB3B26}"/>
    <cellStyle name="60 % – Poudarek5 3" xfId="88" xr:uid="{61113B30-26A6-4C3C-8FA6-F970F119350A}"/>
    <cellStyle name="60 % – Poudarek6 2" xfId="91" xr:uid="{5BFFF4FE-F08C-4F24-9B06-C27CFAEA332F}"/>
    <cellStyle name="60 % – Poudarek6 3" xfId="90" xr:uid="{9DEEC9E8-6521-48C0-BA32-2B3092EC4691}"/>
    <cellStyle name="60% - Accent1 2" xfId="92" xr:uid="{36449E27-49CF-41C4-9501-FD7B7FDB6E48}"/>
    <cellStyle name="60% - Accent2 2" xfId="93" xr:uid="{B7E2CDC1-D1F0-4277-90EE-CD2284A59069}"/>
    <cellStyle name="60% - Accent3 2" xfId="94" xr:uid="{3CA08E82-B4BF-4F59-9DC1-6089ED3F4B91}"/>
    <cellStyle name="60% - Accent4 2" xfId="95" xr:uid="{9DC04EBE-AB7C-4A00-B285-0F8B805485AA}"/>
    <cellStyle name="60% - Accent5 2" xfId="96" xr:uid="{AFB5C68B-0418-4225-B36D-596B124878DA}"/>
    <cellStyle name="60% - Accent6 2" xfId="97" xr:uid="{40A43E75-EEC2-4EF4-8E09-4542C12474B8}"/>
    <cellStyle name="A4 Small 210 x 297 mm" xfId="98" xr:uid="{4DE59298-2199-428C-93B8-C6829D6D0185}"/>
    <cellStyle name="Accent1" xfId="99" xr:uid="{F6E4CF44-C2EE-4EBE-B2D5-1AF8935E7536}"/>
    <cellStyle name="Accent1 2" xfId="100" xr:uid="{C86761BA-A045-4883-9518-43249008742C}"/>
    <cellStyle name="Accent1_Pn283_13_klima_petek_zavod_svetega_stanislava_pozar_video_ip_kontpristopa_spica" xfId="101" xr:uid="{C2D737BB-D387-471D-9047-5BF85FA12FF2}"/>
    <cellStyle name="Accent2" xfId="102" xr:uid="{F68FF781-57AF-41A3-B195-79BB5CE003A5}"/>
    <cellStyle name="Accent2 2" xfId="103" xr:uid="{0525A254-29E9-4DDE-9004-D6796F192974}"/>
    <cellStyle name="Accent2_Pn283_13_klima_petek_zavod_svetega_stanislava_pozar_video_ip_kontpristopa_spica" xfId="104" xr:uid="{C9F7C8DB-E442-4763-84D9-7F9578EEC85F}"/>
    <cellStyle name="Accent3" xfId="105" xr:uid="{45203365-F626-4CF2-A124-C6ABD3C6206A}"/>
    <cellStyle name="Accent3 2" xfId="106" xr:uid="{498537BC-43F9-4150-AB0B-36E3989526A2}"/>
    <cellStyle name="Accent3_Pn283_13_klima_petek_zavod_svetega_stanislava_pozar_video_ip_kontpristopa_spica" xfId="107" xr:uid="{E7F6A555-1B7A-4C44-9DC7-28B6807CC1DC}"/>
    <cellStyle name="Accent4" xfId="108" xr:uid="{21B89190-645B-4B5B-8043-E544E30DD863}"/>
    <cellStyle name="Accent4 2" xfId="109" xr:uid="{4688ADB4-A305-4A8C-8EF0-C5E8204F05C3}"/>
    <cellStyle name="Accent4_Pn283_13_klima_petek_zavod_svetega_stanislava_pozar_video_ip_kontpristopa_spica" xfId="110" xr:uid="{1D64E959-9BD7-483A-8C11-5C9EBA96EB15}"/>
    <cellStyle name="Accent5" xfId="111" xr:uid="{64D77018-8CCB-4A3D-9B0F-47301EC8E5A5}"/>
    <cellStyle name="Accent5 2" xfId="112" xr:uid="{89F1D81C-0506-4F08-8B53-8B094CC0AAA8}"/>
    <cellStyle name="Accent6" xfId="113" xr:uid="{886388C1-5862-4A09-91D1-B88712CFBF72}"/>
    <cellStyle name="Accent6 2" xfId="114" xr:uid="{780F780F-4C11-438D-AAE8-04FBCBEF0C83}"/>
    <cellStyle name="Accent6_Pn283_13_klima_petek_zavod_svetega_stanislava_pozar_video_ip_kontpristopa_spica" xfId="115" xr:uid="{66A68ABF-0497-4E9F-ACDF-74075FA9FB41}"/>
    <cellStyle name="Bad" xfId="116" xr:uid="{80FCA887-5FCF-4C9A-81ED-504C02A8DACA}"/>
    <cellStyle name="Bad 2" xfId="117" xr:uid="{8F92D37A-93C1-4869-A502-F60978B51D09}"/>
    <cellStyle name="Bad_Pn283_13_klima_petek_zavod_svetega_stanislava_pozar_video_ip_kontpristopa_spica" xfId="118" xr:uid="{8D29862F-A5AB-401E-9E94-428B8A743A64}"/>
    <cellStyle name="Calculation" xfId="119" xr:uid="{AA0BF649-2C31-44F4-BC0E-D8D0EF638B7D}"/>
    <cellStyle name="Calculation 2" xfId="120" xr:uid="{A574E8BA-301C-4887-A339-04AD3911D14F}"/>
    <cellStyle name="Calculation_Pn283_13_klima_petek_zavod_svetega_stanislava_pozar_video_ip_kontpristopa_spica" xfId="121" xr:uid="{24E5774D-50DD-4375-A4B9-BCFA4D39EA53}"/>
    <cellStyle name="Check Cell" xfId="122" xr:uid="{FCEF101A-AD6E-4A80-B7C0-78D865C206DE}"/>
    <cellStyle name="Check Cell 2" xfId="123" xr:uid="{8939437C-3DFB-4295-888E-E6619667C5F4}"/>
    <cellStyle name="Check Cell_Pn283_13_klima_petek_zavod_svetega_stanislava_pozar_video_ip_kontpristopa_spica" xfId="124" xr:uid="{40935E4A-704B-44D9-9C63-A1F5C34EA059}"/>
    <cellStyle name="Currency 2" xfId="125" xr:uid="{C02A97C3-636D-4333-AC49-86841C8A40FA}"/>
    <cellStyle name="Currency 2 2" xfId="126" xr:uid="{18842DE6-6C4B-4B0B-9FCD-85B5F309597D}"/>
    <cellStyle name="Currency 2 2 2" xfId="127" xr:uid="{8165078D-B092-4D08-AB94-220E97C94A0E}"/>
    <cellStyle name="Currency 2 2 3" xfId="128" xr:uid="{6D6D24BF-D776-4B70-9D52-140BFC10F9BC}"/>
    <cellStyle name="Currency 2 3" xfId="129" xr:uid="{3AC07E36-63C1-464C-8EEA-C0A179CB7CBF}"/>
    <cellStyle name="Currency 2 3 2" xfId="130" xr:uid="{36165A65-CA52-4CCE-A17B-9CCCBF73F8FA}"/>
    <cellStyle name="Currency 2 3 3" xfId="131" xr:uid="{81EDECF3-225A-4937-B6C1-1534EB4E0A76}"/>
    <cellStyle name="Currency 2 4" xfId="132" xr:uid="{D1B92C50-5251-4F0A-9A0F-80855500FEB8}"/>
    <cellStyle name="Currency 2 5" xfId="133" xr:uid="{926DBD1A-0A17-4542-9085-034140D5AADE}"/>
    <cellStyle name="Currency 3" xfId="4" xr:uid="{00000000-0005-0000-0000-000000000000}"/>
    <cellStyle name="Dobro 2" xfId="135" xr:uid="{B7DDFE5B-84D0-4A1A-933E-B34094D11AD3}"/>
    <cellStyle name="Dobro 3" xfId="134" xr:uid="{D7B2A8DC-0532-47EB-9486-15A2C3CD26B9}"/>
    <cellStyle name="Element-delo" xfId="136" xr:uid="{A65CAA73-A3E8-4DFB-905A-E89FCE06BDEB}"/>
    <cellStyle name="Euro" xfId="137" xr:uid="{115ADE39-0B8A-43F3-87AB-8D0FF20AE48C}"/>
    <cellStyle name="Explanatory Text" xfId="138" xr:uid="{22AED7B2-DA0B-439F-BD3D-AB0FB374FE43}"/>
    <cellStyle name="Explanatory Text 2" xfId="139" xr:uid="{796B0784-D645-42F8-940D-54FC138D5D84}"/>
    <cellStyle name="Good 2" xfId="140" xr:uid="{4429269C-136B-4091-A22B-0A9D1EECC1FF}"/>
    <cellStyle name="Heading 1" xfId="141" xr:uid="{96699CC7-14F2-4290-8DA6-7149634B7F73}"/>
    <cellStyle name="Heading 1 2" xfId="142" xr:uid="{C7150DC7-2B8D-43C4-953A-0AC35B1C30DC}"/>
    <cellStyle name="Heading 1_Pn283_13_klima_petek_zavod_svetega_stanislava_pozar_video_ip_kontpristopa_spica" xfId="143" xr:uid="{8078888D-43F4-4936-8CC4-0B9920542B70}"/>
    <cellStyle name="Heading 2" xfId="144" xr:uid="{AEB0173B-3E67-4FEB-A70A-B7F29CADB8B9}"/>
    <cellStyle name="Heading 2 2" xfId="145" xr:uid="{24322E30-BFBA-434C-A848-78FDC5F990EC}"/>
    <cellStyle name="Heading 2_Pn283_13_klima_petek_zavod_svetega_stanislava_pozar_video_ip_kontpristopa_spica" xfId="146" xr:uid="{A91E375E-554B-4F89-85DC-A38D58085237}"/>
    <cellStyle name="Heading 3" xfId="147" xr:uid="{2E5FE893-4B69-4885-80B1-AF01FEC880F0}"/>
    <cellStyle name="Heading 3 2" xfId="148" xr:uid="{43A09076-E1B6-4C88-8D0B-FF227122FBC3}"/>
    <cellStyle name="Heading 3_Pn283_13_klima_petek_zavod_svetega_stanislava_pozar_video_ip_kontpristopa_spica" xfId="149" xr:uid="{87722B68-373A-4242-B2D6-D7E64D77FE60}"/>
    <cellStyle name="Heading 4" xfId="150" xr:uid="{C2D22392-B75C-4011-B688-542589C29CF4}"/>
    <cellStyle name="Heading 4 2" xfId="151" xr:uid="{2ABED420-7C0C-47DE-93BB-E00A177A37E9}"/>
    <cellStyle name="Heading 4_Pn283_13_klima_petek_zavod_svetega_stanislava_pozar_video_ip_kontpristopa_spica" xfId="152" xr:uid="{70D8FDAD-171C-4561-BA1A-24CD97CDC12A}"/>
    <cellStyle name="Input" xfId="153" xr:uid="{A0928C61-490B-4861-8B3D-E29D465C78FA}"/>
    <cellStyle name="Input 2" xfId="154" xr:uid="{050259B9-98CE-4277-A325-527CAD6D1E9A}"/>
    <cellStyle name="Input_Pn283_13_klima_petek_zavod_svetega_stanislava_pozar_video_ip_kontpristopa_spica" xfId="155" xr:uid="{851D6D09-D57D-49DD-A330-47BC93B3F4D7}"/>
    <cellStyle name="Izhod 2" xfId="157" xr:uid="{C14F4613-E9DA-4FFA-85DA-3159B1294D5F}"/>
    <cellStyle name="Izhod 3" xfId="156" xr:uid="{FA377125-4FA2-451E-9AAD-0B03AA9444CB}"/>
    <cellStyle name="ĹëČ­ [0]_laroux" xfId="158" xr:uid="{CFBD9CAF-F290-4E57-A98B-025947823255}"/>
    <cellStyle name="ĹëČ­_laroux" xfId="159" xr:uid="{8E0FD5DF-8ACA-4D71-8129-0017EA991623}"/>
    <cellStyle name="Linked Cell" xfId="160" xr:uid="{42EA1063-F608-4F0F-A510-4FBE4466282D}"/>
    <cellStyle name="Linked Cell 2" xfId="161" xr:uid="{CDACD09F-DCE0-4B38-B886-2776C386305A}"/>
    <cellStyle name="Linked Cell_Pn283_13_klima_petek_zavod_svetega_stanislava_pozar_video_ip_kontpristopa_spica" xfId="162" xr:uid="{993F36AA-08BE-4F9B-8286-E6FAB5E29500}"/>
    <cellStyle name="model" xfId="163" xr:uid="{30E0D20B-6BC3-4115-B50B-E048EFD8EA1E}"/>
    <cellStyle name="Naslov 1 2" xfId="165" xr:uid="{B2391D64-2857-403D-ACD7-AF9E005E0820}"/>
    <cellStyle name="Naslov 2 2" xfId="166" xr:uid="{9AADB06D-310E-44FA-BEF6-5F0C7EAFEAB1}"/>
    <cellStyle name="Naslov 3 2" xfId="167" xr:uid="{03E14714-A213-42C4-819B-746861505781}"/>
    <cellStyle name="Naslov 4 2" xfId="168" xr:uid="{799286B8-F627-4ACF-BC52-F16CAF248877}"/>
    <cellStyle name="Naslov 5" xfId="169" xr:uid="{38FC3D66-C5C7-49A7-A221-2ACE1B98AD04}"/>
    <cellStyle name="Naslov 6" xfId="164" xr:uid="{6C64D1BD-804F-4B62-A9ED-BF0B900B7648}"/>
    <cellStyle name="Navadno 10" xfId="170" xr:uid="{B4A81997-F546-4F51-9E03-2503D8C00435}"/>
    <cellStyle name="Navadno 11" xfId="16" xr:uid="{6D33A679-7D76-4443-B8F8-73BBF86E3E0C}"/>
    <cellStyle name="Navadno 2" xfId="171" xr:uid="{8B5AD559-54B6-4920-B975-FA9E77E02809}"/>
    <cellStyle name="Navadno 2 2" xfId="172" xr:uid="{DA35FD6B-57B5-4286-AD9C-9B8A5733BB67}"/>
    <cellStyle name="Navadno 2 2 2" xfId="173" xr:uid="{5D0375B1-84CE-4977-A063-9B207CA9550D}"/>
    <cellStyle name="Navadno 2 2 2 2" xfId="174" xr:uid="{87D58B6A-8492-4D8D-B4D4-C54852CD17DA}"/>
    <cellStyle name="Navadno 2 2 2 2 2" xfId="17" xr:uid="{84734469-D179-4E2F-A7E7-3FAB3765D1B2}"/>
    <cellStyle name="Navadno 2 2 2 3" xfId="19" xr:uid="{14AFC3BF-9882-446D-9D5F-361FD15E391A}"/>
    <cellStyle name="Navadno 2 2 3" xfId="175" xr:uid="{D1805588-7CF0-4B46-96A5-4E90D09FF6C6}"/>
    <cellStyle name="Navadno 2 2 4" xfId="176" xr:uid="{23F4396A-FE37-45BC-9FD5-617E5EAD168F}"/>
    <cellStyle name="Navadno 2 3" xfId="177" xr:uid="{832DF734-543B-4526-840A-1DC1FDC68475}"/>
    <cellStyle name="Navadno 2 3 2" xfId="178" xr:uid="{FE2EC286-D3AB-4F7C-BFA9-3BF4B350857D}"/>
    <cellStyle name="Navadno 2 3 3" xfId="179" xr:uid="{F408068C-4910-4074-96D9-E35CE5CA775B}"/>
    <cellStyle name="Navadno 2 4" xfId="180" xr:uid="{D5001768-81BB-4441-A00D-E842179EAA0D}"/>
    <cellStyle name="Navadno 2 5" xfId="181" xr:uid="{0AF31D44-C1A4-469D-8B25-CF6F020BB00E}"/>
    <cellStyle name="Navadno 2_Pn134_14_elektro_studio_osnovna_sola_in_vrtec_zagradec_pozar_sos_plin_vlom_video_ip_registracija" xfId="182" xr:uid="{4F5A9324-C4AB-4028-9BAA-87BEC6D59874}"/>
    <cellStyle name="Navadno 25" xfId="183" xr:uid="{A3A9ECB8-2FD7-4F33-AA15-5959F17375D6}"/>
    <cellStyle name="Navadno 25 2" xfId="184" xr:uid="{57301C7C-2223-42AF-9825-453C3E958091}"/>
    <cellStyle name="Navadno 25 3" xfId="185" xr:uid="{FFC1ADD3-187A-48F3-9E9B-EA811DDE5452}"/>
    <cellStyle name="Navadno 3" xfId="186" xr:uid="{CF04B548-DA52-4723-8E12-0E28DBE71BF0}"/>
    <cellStyle name="Navadno 3 2" xfId="187" xr:uid="{A1DBD81E-034B-4B4E-A312-6464A8D6DD7C}"/>
    <cellStyle name="Navadno 3 3" xfId="188" xr:uid="{7F746988-9E7B-4930-AB04-E95B9CEA7A07}"/>
    <cellStyle name="Navadno 3 4" xfId="189" xr:uid="{67977449-6B1A-4669-8380-8288735F4495}"/>
    <cellStyle name="Navadno 4" xfId="190" xr:uid="{4CF0C021-D7C2-46B0-8BB7-38FA3ECE375F}"/>
    <cellStyle name="Navadno 4 2" xfId="191" xr:uid="{03BA750C-95C6-4DED-A4AB-A405D5F019BA}"/>
    <cellStyle name="Navadno 4 2 2" xfId="192" xr:uid="{3D3C33E9-4C71-4796-8FC7-05E3C77E407B}"/>
    <cellStyle name="Navadno 4 2 3" xfId="193" xr:uid="{E5EF7F43-FDA4-42AC-8103-0591EADF1174}"/>
    <cellStyle name="Navadno 4 3" xfId="194" xr:uid="{F0CAD250-D0BC-44F7-96A5-A342FF76AEBC}"/>
    <cellStyle name="Navadno 4 4" xfId="195" xr:uid="{9257B14D-1CCC-4423-A0EE-36CE00CD2AFD}"/>
    <cellStyle name="Navadno 4 4 2" xfId="196" xr:uid="{00DB1A51-F8CE-4A79-98BE-980579AEE225}"/>
    <cellStyle name="Navadno 4 5" xfId="197" xr:uid="{433A37D3-3CC1-4B49-A4D2-5AF5FA64FC3E}"/>
    <cellStyle name="Navadno 5" xfId="198" xr:uid="{19CDF64C-6846-42E9-AD63-20CC4B3F284A}"/>
    <cellStyle name="Navadno 6" xfId="13" xr:uid="{1FEBA70E-1068-4C26-8391-5A55A8B2F640}"/>
    <cellStyle name="Navadno 6 2" xfId="200" xr:uid="{71C5A8A9-CBFF-4E42-BB02-FE56BA4B8372}"/>
    <cellStyle name="Navadno 6 3" xfId="199" xr:uid="{7CC4BF5F-E775-4D88-9FA4-8BE32EDF75D2}"/>
    <cellStyle name="Navadno 7" xfId="201" xr:uid="{40C96B49-21FC-460E-AD42-5871487266A9}"/>
    <cellStyle name="Navadno 7 2" xfId="202" xr:uid="{B92734F4-AC60-40B0-8CE7-053CAE21808E}"/>
    <cellStyle name="Navadno 7 2 2" xfId="203" xr:uid="{D24C597F-BAE0-4C3E-9B98-48D9176941A0}"/>
    <cellStyle name="Navadno 7 2 2 2" xfId="5" xr:uid="{F0D91CF9-DDCE-4827-9E93-1E977EE51F16}"/>
    <cellStyle name="Navadno 7 2 3" xfId="204" xr:uid="{FAC86DBC-4E74-4573-9DEA-EE9BCB7DA91A}"/>
    <cellStyle name="Navadno 7 3" xfId="205" xr:uid="{4104FB19-8867-4839-9F2C-ACFCA4BEB18B}"/>
    <cellStyle name="Navadno 7 4" xfId="206" xr:uid="{9C4D067A-8FDB-407F-9410-3BE4A0390519}"/>
    <cellStyle name="Navadno 8" xfId="207" xr:uid="{FBA9694A-D170-4124-9FB3-0D9C55B5642A}"/>
    <cellStyle name="Navadno 9" xfId="208" xr:uid="{4F645F5D-3F19-44A5-9429-3FD46442EE71}"/>
    <cellStyle name="Neutral" xfId="209" xr:uid="{C8FD7F55-051A-49D5-B42A-3273DA8326BE}"/>
    <cellStyle name="Neutral 2" xfId="210" xr:uid="{2FF433B2-7AFF-4A90-BF24-0716A5F05A9E}"/>
    <cellStyle name="Neutral_Pn283_13_klima_petek_zavod_svetega_stanislava_pozar_video_ip_kontpristopa_spica" xfId="211" xr:uid="{E230AD74-AEAD-4FA2-AEDD-0359619040C1}"/>
    <cellStyle name="Nevtralno 2" xfId="212" xr:uid="{FA09EF4B-688E-4D6B-AE14-37206F78FE74}"/>
    <cellStyle name="Normal" xfId="0" builtinId="0"/>
    <cellStyle name="Normal 2" xfId="213" xr:uid="{3BD95CEE-9891-4BF4-9297-5BD37DEE16B3}"/>
    <cellStyle name="normal 2 10" xfId="214" xr:uid="{011AC961-9F26-4006-AB6A-D010F4C94AE9}"/>
    <cellStyle name="Normal 2 11" xfId="215" xr:uid="{2CE494F0-44DB-4B81-82B6-9024DF5B90F9}"/>
    <cellStyle name="Normal 2 11 2" xfId="216" xr:uid="{CFF37A76-1A71-40E7-9927-90F451ECC462}"/>
    <cellStyle name="Normal 2 12" xfId="217" xr:uid="{3D34211C-56D5-4EBE-BECF-5A5583128669}"/>
    <cellStyle name="Normal 2 13" xfId="218" xr:uid="{7C152629-C644-44DD-AB89-DEFD90D67C75}"/>
    <cellStyle name="Normal 2 14" xfId="219" xr:uid="{40504DAE-7A9C-4E2D-A58A-3FB6F6339CB4}"/>
    <cellStyle name="Normal 2 15" xfId="220" xr:uid="{FD73B78E-1189-48D8-89FF-746D0127D4BA}"/>
    <cellStyle name="Normal 2 16" xfId="221" xr:uid="{CC6AC877-177D-4B03-BEE5-2F1C71AC373C}"/>
    <cellStyle name="Normal 2 17" xfId="222" xr:uid="{5E6EC59A-9739-4EDF-B322-E560280BF152}"/>
    <cellStyle name="Normal 2 18" xfId="223" xr:uid="{79A69674-7B5A-4E43-B312-3932AF447479}"/>
    <cellStyle name="Normal 2 19" xfId="224" xr:uid="{A4579F63-75BB-4117-9D69-0044951E27AC}"/>
    <cellStyle name="Normal 2 2" xfId="225" xr:uid="{709A295C-7ED3-4BEA-B331-61544E5939E3}"/>
    <cellStyle name="Normal 2 2 2" xfId="226" xr:uid="{AB9D455A-2165-48DF-B20C-8092D6FF3514}"/>
    <cellStyle name="Normal 2 2 2 2" xfId="12" xr:uid="{72DD6669-1D95-431A-B4D5-21625A57DF0F}"/>
    <cellStyle name="Normal 2 2 3" xfId="227" xr:uid="{CB0BF03F-F9D0-44BA-A3CC-2D4A4F6EE05C}"/>
    <cellStyle name="Normal 2 20" xfId="228" xr:uid="{57A5BCE3-12E3-4173-8C0C-8C4C6A085E58}"/>
    <cellStyle name="Normal 2 21" xfId="229" xr:uid="{D9B4C5DB-F8C3-4D69-818D-9F958AE07E28}"/>
    <cellStyle name="Normal 2 22" xfId="18" xr:uid="{0BC7C8EA-0E55-4682-8C42-A513CDDADB90}"/>
    <cellStyle name="normal 2 3" xfId="230" xr:uid="{223AFCA6-8DC4-4166-AA58-3B1D1C6F83B9}"/>
    <cellStyle name="normal 2 4" xfId="231" xr:uid="{AA35EEF3-079A-4404-B577-AD25925DCE84}"/>
    <cellStyle name="normal 2 5" xfId="232" xr:uid="{BD705704-DEF9-4F80-952B-E13EFB960EC9}"/>
    <cellStyle name="Normal 2 6" xfId="233" xr:uid="{C44B8454-7DEA-4387-ABEE-8A952FA75A0B}"/>
    <cellStyle name="normal 2 7" xfId="234" xr:uid="{080813A1-1DA5-4511-B77E-BC6B068F01AD}"/>
    <cellStyle name="normal 2 8" xfId="235" xr:uid="{0D3A4A96-1734-41C8-9554-3C5B3F2FEE9A}"/>
    <cellStyle name="normal 2 9" xfId="236" xr:uid="{CA512655-F400-4215-B007-FE929C43A273}"/>
    <cellStyle name="Normal 2_Pn000_12_gorenje_surovina_ip_video" xfId="237" xr:uid="{B134EA90-3CF0-46E0-BC68-DC96EE438612}"/>
    <cellStyle name="Normal 3" xfId="238" xr:uid="{A827C89E-0066-4000-A04D-C21724426A00}"/>
    <cellStyle name="Normal 3 2" xfId="239" xr:uid="{3382EA1B-87D9-42A7-9DBB-95B56FF0DFE6}"/>
    <cellStyle name="Normal 3 2 2" xfId="240" xr:uid="{D2127BB5-DFB3-4013-B0A5-F121A124AB99}"/>
    <cellStyle name="Normal 3 2 3" xfId="241" xr:uid="{C5225719-7F58-456A-9D03-DD6E8D04F1B0}"/>
    <cellStyle name="Normal 3 3" xfId="242" xr:uid="{871422EB-AB2F-4C52-AFC1-237439A57E05}"/>
    <cellStyle name="Normal 3 3 2" xfId="243" xr:uid="{50A6433B-1F50-4261-861D-B3088F023271}"/>
    <cellStyle name="Normal 3 3 3" xfId="244" xr:uid="{FBD99B81-45B3-474F-A859-37D61AEABCFE}"/>
    <cellStyle name="Normal 3 4" xfId="245" xr:uid="{4C6BCDF6-2507-46A4-9073-642C80DB38C2}"/>
    <cellStyle name="Normal 3 5" xfId="246" xr:uid="{85746EA6-6FCC-4C12-AA80-7425A3F9870A}"/>
    <cellStyle name="Normal 3_Pn134_14_elektro_studio_osnovna_sola_in_vrtec_zagradec_pozar_sos_plin_vlom_video_ip_registracija" xfId="247" xr:uid="{DCB55741-23AC-40B1-BA72-0751CE6716F3}"/>
    <cellStyle name="Normal 4" xfId="8" xr:uid="{5A63B5B7-CD2D-442F-A612-68E520151CB1}"/>
    <cellStyle name="Normal 7" xfId="248" xr:uid="{978A8457-1441-44CE-A72A-E46FDB1F6A7C}"/>
    <cellStyle name="Normal_iskra sistemi.15" xfId="1" xr:uid="{00000000-0005-0000-0000-000002000000}"/>
    <cellStyle name="Normal_iskra sistemi.15 2 2 2" xfId="15" xr:uid="{F3BC1177-D705-49FC-9B80-1D32017B0407}"/>
    <cellStyle name="Normal_Pn358_08_tabga_LUTKOVNO GLEDALIŠČE MB_po_asp_gasenje_vl_vi_kp 2 2 2" xfId="7" xr:uid="{1CC5E78A-9CED-4C9B-AB91-C7437AEAC29E}"/>
    <cellStyle name="Normal_Pn358_08_tabga_LUTKOVNO GLEDALIŠČE MB_po_asp_gasenje_vl_vi_kp 2 2 2 2 2" xfId="9" xr:uid="{60C41DB3-9268-42B5-ACA8-9DF0BD4E986B}"/>
    <cellStyle name="Normal_Pn485_09_kerec_psihiatricna_bolnisnica_ormoz_pozar_vlom_video 2" xfId="11" xr:uid="{902DC12B-4E61-4DE5-8638-30E71CDAE55B}"/>
    <cellStyle name="Note" xfId="249" xr:uid="{A1AD44C4-4FAD-46C1-A61A-554FF38619BC}"/>
    <cellStyle name="Note 2" xfId="250" xr:uid="{96467060-04EC-4B11-923A-96D282135A80}"/>
    <cellStyle name="Note 2 2" xfId="251" xr:uid="{98232A98-CE46-4361-80CD-3304BB0D7011}"/>
    <cellStyle name="Note 2 3" xfId="252" xr:uid="{ED3F8941-4574-444E-A865-ABA927FCF6E4}"/>
    <cellStyle name="Note 3" xfId="253" xr:uid="{C9BC4E1D-3204-4F4D-8E4F-760611231580}"/>
    <cellStyle name="Note_Pn283_13_klima_petek_zavod_svetega_stanislava_pozar_video_ip_kontpristopa_spica" xfId="254" xr:uid="{A7902A69-3699-4F4B-A0A3-4301C5BF7433}"/>
    <cellStyle name="novi model" xfId="255" xr:uid="{71B2155B-1F7C-4177-B745-37F87827BFD6}"/>
    <cellStyle name="opis" xfId="256" xr:uid="{CCEA5C5F-BED0-4D29-A39A-3A391FA3F716}"/>
    <cellStyle name="Opomba 2" xfId="257" xr:uid="{76E50375-2D4B-468A-9C8D-B50DF166F9BA}"/>
    <cellStyle name="Opomba 2 2" xfId="258" xr:uid="{1D927E62-9BB3-4F84-A562-EF895B8A8D64}"/>
    <cellStyle name="Opomba 2 2 2" xfId="259" xr:uid="{33444883-D5A8-4F31-AE29-1ED5461A0AAC}"/>
    <cellStyle name="Opomba 2 2 3" xfId="260" xr:uid="{B4C2EA25-2309-4BC2-88C6-EDD57D905569}"/>
    <cellStyle name="Opomba 2 3" xfId="261" xr:uid="{1321BD98-A0E4-4DF9-AC13-3EC526E8C284}"/>
    <cellStyle name="Opomba 2 4" xfId="262" xr:uid="{AB988C76-1F02-46E0-A361-1379E159F716}"/>
    <cellStyle name="Opomba 2_Pn293_13_klima_petek_elpro_dvorana_pozar_plin_vlom_video" xfId="263" xr:uid="{A7D8202E-981D-4B45-9B84-CDC9250DF6D0}"/>
    <cellStyle name="Opomba 3" xfId="264" xr:uid="{1541FF11-E5A2-417A-9018-475D3D73B0DC}"/>
    <cellStyle name="Opomba 3 2" xfId="265" xr:uid="{3CED7898-2024-4AC0-BF11-BF367205A940}"/>
    <cellStyle name="Opomba 3 2 2" xfId="266" xr:uid="{8913F619-1CA5-45B6-B9E8-DEEF20BC9519}"/>
    <cellStyle name="Opomba 3 2 3" xfId="267" xr:uid="{7DC1B41C-C29C-400F-AB20-7D2C74D331AD}"/>
    <cellStyle name="Opomba 3 3" xfId="268" xr:uid="{7E075A6C-4BCD-45E2-B0C7-5A7BF4DA95DD}"/>
    <cellStyle name="Opomba 3 4" xfId="269" xr:uid="{DD10C431-721D-4D5C-84E0-1FB181AAC368}"/>
    <cellStyle name="Opomba 3_Pn293_13_klima_petek_elpro_dvorana_pozar_plin_vlom_video" xfId="270" xr:uid="{2B17C5F2-6F78-4D39-A369-C08EF061DD7B}"/>
    <cellStyle name="Opomba 4" xfId="271" xr:uid="{07FB4FF9-C04A-49AA-9C8D-5A06032DD9C5}"/>
    <cellStyle name="Opomba 4 2" xfId="272" xr:uid="{173BA170-68DB-481B-85E9-21EF5D75DB7C}"/>
    <cellStyle name="Opomba 4 3" xfId="273" xr:uid="{AF589C94-F1E5-473A-BB15-6D913B37E3B5}"/>
    <cellStyle name="Opomba 5" xfId="274" xr:uid="{31372ACF-F2ED-466C-A90E-F1EA45E6EE77}"/>
    <cellStyle name="Opomba 5 2" xfId="275" xr:uid="{82805C8D-4FF0-41BA-995D-B92A4292298A}"/>
    <cellStyle name="Opomba 6" xfId="276" xr:uid="{3660E4F4-CC24-4E2B-8A48-497D1E9B7097}"/>
    <cellStyle name="Opomba 6 2" xfId="277" xr:uid="{812D59B6-039D-45EA-9CFC-0FEB7FAE753A}"/>
    <cellStyle name="Opomba 7" xfId="278" xr:uid="{24B3AA3B-5D61-47D0-915B-A9D0613FAA44}"/>
    <cellStyle name="Opomba 7 2" xfId="279" xr:uid="{6EED8976-98BA-4C30-9DDF-8003AE55E5FF}"/>
    <cellStyle name="Opomba 8" xfId="280" xr:uid="{B7EA10A7-FFC6-4C5E-9FB0-00F119924F38}"/>
    <cellStyle name="Opomba 8 2" xfId="281" xr:uid="{925AB70F-C033-4905-9259-E7A502A8F8B5}"/>
    <cellStyle name="Opozorilo 2" xfId="283" xr:uid="{74F25FFD-50FB-4AE1-9AA4-452A1EFFF90D}"/>
    <cellStyle name="Opozorilo 3" xfId="282" xr:uid="{EE6F397D-91D0-45FE-AA26-931C67215E3B}"/>
    <cellStyle name="Output 2" xfId="284" xr:uid="{2DC74C66-F4C6-47A8-9FA5-A840413E94E7}"/>
    <cellStyle name="Pojasnjevalno besedilo 2" xfId="285" xr:uid="{A1672097-C0E4-4229-A725-3E079E5C383A}"/>
    <cellStyle name="Popis Evo" xfId="2" xr:uid="{00000000-0005-0000-0000-000003000000}"/>
    <cellStyle name="Poudarek1 2" xfId="286" xr:uid="{6C3DFCBC-A013-4A90-83D5-ECF3B524EDE6}"/>
    <cellStyle name="Poudarek2 2" xfId="287" xr:uid="{DCCD48DF-8B37-46C4-9C15-E742B5B65CBD}"/>
    <cellStyle name="Poudarek3 2" xfId="288" xr:uid="{EAA33F41-4B39-4B3B-9EA3-255E3FEB7D8C}"/>
    <cellStyle name="Poudarek4 2" xfId="289" xr:uid="{D8E83CBC-0894-409A-A859-C7C24E0DA1E4}"/>
    <cellStyle name="Poudarek5 2" xfId="290" xr:uid="{651CC701-2B2C-4EBB-BD45-A3F3755A307D}"/>
    <cellStyle name="Poudarek6 2" xfId="291" xr:uid="{272C5CF8-2AFE-4402-AC5A-471FF400EA57}"/>
    <cellStyle name="Povezana celica 2" xfId="292" xr:uid="{A11F9E16-AFAA-478C-A243-ACE2A0ECD6FC}"/>
    <cellStyle name="Preveri celico 2" xfId="293" xr:uid="{9BBC97BB-86CF-4DF7-B2B2-35E9FE08F2C3}"/>
    <cellStyle name="Računanje 2" xfId="294" xr:uid="{D28CA1A3-5E1C-48CC-AB81-0F14862B4D89}"/>
    <cellStyle name="S8 2" xfId="295" xr:uid="{A9478F54-5383-465E-9C50-85CCA50BE18F}"/>
    <cellStyle name="Slabo 2" xfId="296" xr:uid="{A7AD60A3-084C-4AEF-B29C-E5EE05219F3E}"/>
    <cellStyle name="Slog 1" xfId="6" xr:uid="{EC20CED8-744C-4DDC-AA16-4CC022F9EBD6}"/>
    <cellStyle name="Slog 1 2" xfId="297" xr:uid="{92A9D6EF-E26F-46AB-B79F-D2B8BAD79A1E}"/>
    <cellStyle name="Standard_Tabelle1" xfId="298" xr:uid="{ECFB0444-77B6-423A-AC36-B1CE5F21DBCC}"/>
    <cellStyle name="Style 1" xfId="10" xr:uid="{3FF2CB7E-E22D-4BBD-86E8-CA2760A2251C}"/>
    <cellStyle name="Title 2" xfId="299" xr:uid="{5823F65C-E057-4478-956D-B4F9CE6D821C}"/>
    <cellStyle name="Total" xfId="300" xr:uid="{AA98EDC9-5563-4701-91F9-5E77AF517C88}"/>
    <cellStyle name="Total 2" xfId="301" xr:uid="{D3DDC657-D149-43F0-A9B1-82BB75B427C5}"/>
    <cellStyle name="Total_Pn283_13_klima_petek_zavod_svetega_stanislava_pozar_video_ip_kontpristopa_spica" xfId="302" xr:uid="{070AB7FF-A268-46CA-B7BC-81008AA4391E}"/>
    <cellStyle name="Valuta 10" xfId="303" xr:uid="{C4DCA5C1-FC23-4BBC-82AD-D25553FD123E}"/>
    <cellStyle name="Valuta 11" xfId="304" xr:uid="{F6B2DD63-4BA6-4BE3-AED4-781BAFECDCBC}"/>
    <cellStyle name="Valuta 12" xfId="305" xr:uid="{F63C7A10-64B0-4C26-80C9-F3BD27F17F7C}"/>
    <cellStyle name="Valuta 13" xfId="306" xr:uid="{D34B5915-5BAE-4150-B618-5C0D70A47529}"/>
    <cellStyle name="Valuta 14" xfId="307" xr:uid="{695E9511-BD12-40F1-8C21-A9678D9AD5DA}"/>
    <cellStyle name="Valuta 15" xfId="308" xr:uid="{BF8F2E10-037D-40D7-A3C4-FEA1B7EF9B19}"/>
    <cellStyle name="Valuta 16" xfId="309" xr:uid="{60D4FA53-9832-437E-A234-61BF634035F6}"/>
    <cellStyle name="Valuta 17" xfId="310" xr:uid="{107D1DFC-8631-48A5-8D62-8A81BC8F7D0D}"/>
    <cellStyle name="Valuta 18" xfId="311" xr:uid="{0245D6B5-5078-4CA0-9BE0-6C55D51188AA}"/>
    <cellStyle name="Valuta 19" xfId="312" xr:uid="{DB846EDD-B79F-4FAE-B282-5AF481E6325E}"/>
    <cellStyle name="Valuta 2" xfId="313" xr:uid="{9276D4FE-88D4-4CD0-BBEF-EB5AB8DF9387}"/>
    <cellStyle name="Valuta 2 2" xfId="314" xr:uid="{592FE63B-1704-4165-8751-E5E062D2E62A}"/>
    <cellStyle name="Valuta 2 2 2" xfId="315" xr:uid="{D8B6DC30-CB3E-44E6-AA42-4FC0499E998F}"/>
    <cellStyle name="Valuta 2 2 2 2" xfId="14" xr:uid="{F3C2648E-AACB-402D-BB3D-46457A90AE96}"/>
    <cellStyle name="Valuta 2 2 3" xfId="316" xr:uid="{20AEB1AF-3F7D-4F2C-8A6E-D80BD1D6BBF8}"/>
    <cellStyle name="Valuta 2 3" xfId="317" xr:uid="{C060B62C-9382-4A72-938E-B7892B4366F8}"/>
    <cellStyle name="Valuta 2 3 2" xfId="318" xr:uid="{984669DE-023B-4669-9C6E-E38577198413}"/>
    <cellStyle name="Valuta 2 3 3" xfId="319" xr:uid="{EDC15530-EB4B-4E99-87F9-D338ACD7C101}"/>
    <cellStyle name="Valuta 2 4" xfId="320" xr:uid="{03D3DAA7-091C-4E63-A261-67D40382195A}"/>
    <cellStyle name="Valuta 2 5" xfId="321" xr:uid="{392DA2C7-0546-4E5C-8BBF-26DA519EFDF7}"/>
    <cellStyle name="Valuta 2 6" xfId="322" xr:uid="{B4BD2F69-F4D0-465C-8B1A-763D56522866}"/>
    <cellStyle name="Valuta 20" xfId="323" xr:uid="{5855552F-1D7A-464C-BD73-027299C51FCE}"/>
    <cellStyle name="Valuta 21" xfId="324" xr:uid="{A1833440-7416-43E1-9E43-B521DA399D54}"/>
    <cellStyle name="Valuta 22" xfId="325" xr:uid="{3EEB81E7-9F0D-4EF8-A852-C1219E456A0B}"/>
    <cellStyle name="Valuta 23" xfId="326" xr:uid="{5EE6C847-8A2D-4BF1-A84B-399FFD0D9C44}"/>
    <cellStyle name="Valuta 24" xfId="327" xr:uid="{3FD296E6-7B19-4A1F-9EB3-F5F1F3B84279}"/>
    <cellStyle name="Valuta 25" xfId="328" xr:uid="{C401BA6E-B0B4-4D3A-AAE5-864AA9A55475}"/>
    <cellStyle name="Valuta 26" xfId="329" xr:uid="{270F378E-AF8A-4FF0-AF5C-7EB2A9B68883}"/>
    <cellStyle name="Valuta 3" xfId="330" xr:uid="{D4D9F9DB-6623-4249-A79A-3AE98E765DF8}"/>
    <cellStyle name="Valuta 3 2" xfId="331" xr:uid="{7566FD8C-A7AB-4A56-8E87-6A62EC6EF412}"/>
    <cellStyle name="Valuta 3 2 2" xfId="332" xr:uid="{AB9D7304-F1DF-450E-9759-03E837E784B5}"/>
    <cellStyle name="Valuta 3 2 2 2" xfId="333" xr:uid="{45309C9D-5093-4CB3-B5C8-B6645105791C}"/>
    <cellStyle name="Valuta 3 3" xfId="334" xr:uid="{CC1F76C3-35F2-4BEE-837B-268E00F4C414}"/>
    <cellStyle name="Valuta 4" xfId="335" xr:uid="{BEE62742-CAEA-4FC6-8840-BCF69F936E61}"/>
    <cellStyle name="Valuta 4 2" xfId="336" xr:uid="{76E90BDB-C619-4AB6-A3DD-3831BB0AFA5B}"/>
    <cellStyle name="Valuta 4 2 2" xfId="337" xr:uid="{93F81861-BDE3-4FEB-8535-1FE0D1F807A1}"/>
    <cellStyle name="Valuta 4 2 3" xfId="338" xr:uid="{6CD81248-32EE-48D8-BFC8-68C0807FD4F6}"/>
    <cellStyle name="Valuta 4 3" xfId="339" xr:uid="{ED9451EB-EE08-4312-A07F-5F91271DEE29}"/>
    <cellStyle name="Valuta 5" xfId="340" xr:uid="{8F8AB7C2-30CE-4353-A6F2-584CA2134456}"/>
    <cellStyle name="Valuta 6" xfId="341" xr:uid="{B5BF0AC4-327D-4C0A-ADCF-2F56A33E0C76}"/>
    <cellStyle name="Valuta 7" xfId="342" xr:uid="{24E4D5D9-2A6D-467B-AADD-A2B023383F70}"/>
    <cellStyle name="Valuta 8" xfId="343" xr:uid="{356443F5-43FA-4CF9-AA3C-8BC2FD5F6962}"/>
    <cellStyle name="Valuta 9" xfId="344" xr:uid="{6643C135-2C92-410E-851A-C86682A5D2B9}"/>
    <cellStyle name="Vejica 2" xfId="3" xr:uid="{00000000-0005-0000-0000-000004000000}"/>
    <cellStyle name="Vejica 2 2" xfId="346" xr:uid="{D82DBBEA-9308-45FC-8806-1CB51B08038D}"/>
    <cellStyle name="Vejica 2 3" xfId="347" xr:uid="{75DACD4C-E272-41D2-9F63-B52AA2AF4945}"/>
    <cellStyle name="Vejica 2 4" xfId="345" xr:uid="{43807B6E-8DCE-4F09-85F9-AE9CB3D4B483}"/>
    <cellStyle name="Vnos 2" xfId="348" xr:uid="{ECF4FF03-5A38-4DFA-BD52-3D67F76A0FC9}"/>
    <cellStyle name="Vsota 2" xfId="349" xr:uid="{97D33992-94FC-4699-A50C-9010FEBC6D67}"/>
    <cellStyle name="Warning Text 2" xfId="350" xr:uid="{706DA5D2-CD24-4384-A3D2-4A97FAA2412A}"/>
  </cellStyles>
  <dxfs count="1">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0F7F3-D617-491E-A646-15375BC40C73}">
  <dimension ref="A1:K208"/>
  <sheetViews>
    <sheetView tabSelected="1" zoomScaleNormal="100" workbookViewId="0">
      <selection activeCell="E209" sqref="E209"/>
    </sheetView>
  </sheetViews>
  <sheetFormatPr defaultRowHeight="12.75"/>
  <cols>
    <col min="1" max="1" width="4" style="26" customWidth="1"/>
    <col min="2" max="2" width="54.85546875" style="27" customWidth="1"/>
    <col min="3" max="3" width="4.85546875" style="28" customWidth="1"/>
    <col min="4" max="4" width="5.7109375" style="28" customWidth="1"/>
    <col min="5" max="5" width="10.5703125" style="29" customWidth="1"/>
    <col min="6" max="6" width="9.7109375" style="29" customWidth="1"/>
    <col min="7" max="253" width="9.140625" style="7"/>
    <col min="254" max="254" width="6.140625" style="7" customWidth="1"/>
    <col min="255" max="255" width="57.28515625" style="7" customWidth="1"/>
    <col min="256" max="256" width="5.42578125" style="7" customWidth="1"/>
    <col min="257" max="257" width="9" style="7" customWidth="1"/>
    <col min="258" max="258" width="16.42578125" style="7" customWidth="1"/>
    <col min="259" max="259" width="12.5703125" style="7" customWidth="1"/>
    <col min="260" max="260" width="26.7109375" style="7" customWidth="1"/>
    <col min="261" max="261" width="50.7109375" style="7" customWidth="1"/>
    <col min="262" max="509" width="9.140625" style="7"/>
    <col min="510" max="510" width="6.140625" style="7" customWidth="1"/>
    <col min="511" max="511" width="57.28515625" style="7" customWidth="1"/>
    <col min="512" max="512" width="5.42578125" style="7" customWidth="1"/>
    <col min="513" max="513" width="9" style="7" customWidth="1"/>
    <col min="514" max="514" width="16.42578125" style="7" customWidth="1"/>
    <col min="515" max="515" width="12.5703125" style="7" customWidth="1"/>
    <col min="516" max="516" width="26.7109375" style="7" customWidth="1"/>
    <col min="517" max="517" width="50.7109375" style="7" customWidth="1"/>
    <col min="518" max="765" width="9.140625" style="7"/>
    <col min="766" max="766" width="6.140625" style="7" customWidth="1"/>
    <col min="767" max="767" width="57.28515625" style="7" customWidth="1"/>
    <col min="768" max="768" width="5.42578125" style="7" customWidth="1"/>
    <col min="769" max="769" width="9" style="7" customWidth="1"/>
    <col min="770" max="770" width="16.42578125" style="7" customWidth="1"/>
    <col min="771" max="771" width="12.5703125" style="7" customWidth="1"/>
    <col min="772" max="772" width="26.7109375" style="7" customWidth="1"/>
    <col min="773" max="773" width="50.7109375" style="7" customWidth="1"/>
    <col min="774" max="1021" width="9.140625" style="7"/>
    <col min="1022" max="1022" width="6.140625" style="7" customWidth="1"/>
    <col min="1023" max="1023" width="57.28515625" style="7" customWidth="1"/>
    <col min="1024" max="1024" width="5.42578125" style="7" customWidth="1"/>
    <col min="1025" max="1025" width="9" style="7" customWidth="1"/>
    <col min="1026" max="1026" width="16.42578125" style="7" customWidth="1"/>
    <col min="1027" max="1027" width="12.5703125" style="7" customWidth="1"/>
    <col min="1028" max="1028" width="26.7109375" style="7" customWidth="1"/>
    <col min="1029" max="1029" width="50.7109375" style="7" customWidth="1"/>
    <col min="1030" max="1277" width="9.140625" style="7"/>
    <col min="1278" max="1278" width="6.140625" style="7" customWidth="1"/>
    <col min="1279" max="1279" width="57.28515625" style="7" customWidth="1"/>
    <col min="1280" max="1280" width="5.42578125" style="7" customWidth="1"/>
    <col min="1281" max="1281" width="9" style="7" customWidth="1"/>
    <col min="1282" max="1282" width="16.42578125" style="7" customWidth="1"/>
    <col min="1283" max="1283" width="12.5703125" style="7" customWidth="1"/>
    <col min="1284" max="1284" width="26.7109375" style="7" customWidth="1"/>
    <col min="1285" max="1285" width="50.7109375" style="7" customWidth="1"/>
    <col min="1286" max="1533" width="9.140625" style="7"/>
    <col min="1534" max="1534" width="6.140625" style="7" customWidth="1"/>
    <col min="1535" max="1535" width="57.28515625" style="7" customWidth="1"/>
    <col min="1536" max="1536" width="5.42578125" style="7" customWidth="1"/>
    <col min="1537" max="1537" width="9" style="7" customWidth="1"/>
    <col min="1538" max="1538" width="16.42578125" style="7" customWidth="1"/>
    <col min="1539" max="1539" width="12.5703125" style="7" customWidth="1"/>
    <col min="1540" max="1540" width="26.7109375" style="7" customWidth="1"/>
    <col min="1541" max="1541" width="50.7109375" style="7" customWidth="1"/>
    <col min="1542" max="1789" width="9.140625" style="7"/>
    <col min="1790" max="1790" width="6.140625" style="7" customWidth="1"/>
    <col min="1791" max="1791" width="57.28515625" style="7" customWidth="1"/>
    <col min="1792" max="1792" width="5.42578125" style="7" customWidth="1"/>
    <col min="1793" max="1793" width="9" style="7" customWidth="1"/>
    <col min="1794" max="1794" width="16.42578125" style="7" customWidth="1"/>
    <col min="1795" max="1795" width="12.5703125" style="7" customWidth="1"/>
    <col min="1796" max="1796" width="26.7109375" style="7" customWidth="1"/>
    <col min="1797" max="1797" width="50.7109375" style="7" customWidth="1"/>
    <col min="1798" max="2045" width="9.140625" style="7"/>
    <col min="2046" max="2046" width="6.140625" style="7" customWidth="1"/>
    <col min="2047" max="2047" width="57.28515625" style="7" customWidth="1"/>
    <col min="2048" max="2048" width="5.42578125" style="7" customWidth="1"/>
    <col min="2049" max="2049" width="9" style="7" customWidth="1"/>
    <col min="2050" max="2050" width="16.42578125" style="7" customWidth="1"/>
    <col min="2051" max="2051" width="12.5703125" style="7" customWidth="1"/>
    <col min="2052" max="2052" width="26.7109375" style="7" customWidth="1"/>
    <col min="2053" max="2053" width="50.7109375" style="7" customWidth="1"/>
    <col min="2054" max="2301" width="9.140625" style="7"/>
    <col min="2302" max="2302" width="6.140625" style="7" customWidth="1"/>
    <col min="2303" max="2303" width="57.28515625" style="7" customWidth="1"/>
    <col min="2304" max="2304" width="5.42578125" style="7" customWidth="1"/>
    <col min="2305" max="2305" width="9" style="7" customWidth="1"/>
    <col min="2306" max="2306" width="16.42578125" style="7" customWidth="1"/>
    <col min="2307" max="2307" width="12.5703125" style="7" customWidth="1"/>
    <col min="2308" max="2308" width="26.7109375" style="7" customWidth="1"/>
    <col min="2309" max="2309" width="50.7109375" style="7" customWidth="1"/>
    <col min="2310" max="2557" width="9.140625" style="7"/>
    <col min="2558" max="2558" width="6.140625" style="7" customWidth="1"/>
    <col min="2559" max="2559" width="57.28515625" style="7" customWidth="1"/>
    <col min="2560" max="2560" width="5.42578125" style="7" customWidth="1"/>
    <col min="2561" max="2561" width="9" style="7" customWidth="1"/>
    <col min="2562" max="2562" width="16.42578125" style="7" customWidth="1"/>
    <col min="2563" max="2563" width="12.5703125" style="7" customWidth="1"/>
    <col min="2564" max="2564" width="26.7109375" style="7" customWidth="1"/>
    <col min="2565" max="2565" width="50.7109375" style="7" customWidth="1"/>
    <col min="2566" max="2813" width="9.140625" style="7"/>
    <col min="2814" max="2814" width="6.140625" style="7" customWidth="1"/>
    <col min="2815" max="2815" width="57.28515625" style="7" customWidth="1"/>
    <col min="2816" max="2816" width="5.42578125" style="7" customWidth="1"/>
    <col min="2817" max="2817" width="9" style="7" customWidth="1"/>
    <col min="2818" max="2818" width="16.42578125" style="7" customWidth="1"/>
    <col min="2819" max="2819" width="12.5703125" style="7" customWidth="1"/>
    <col min="2820" max="2820" width="26.7109375" style="7" customWidth="1"/>
    <col min="2821" max="2821" width="50.7109375" style="7" customWidth="1"/>
    <col min="2822" max="3069" width="9.140625" style="7"/>
    <col min="3070" max="3070" width="6.140625" style="7" customWidth="1"/>
    <col min="3071" max="3071" width="57.28515625" style="7" customWidth="1"/>
    <col min="3072" max="3072" width="5.42578125" style="7" customWidth="1"/>
    <col min="3073" max="3073" width="9" style="7" customWidth="1"/>
    <col min="3074" max="3074" width="16.42578125" style="7" customWidth="1"/>
    <col min="3075" max="3075" width="12.5703125" style="7" customWidth="1"/>
    <col min="3076" max="3076" width="26.7109375" style="7" customWidth="1"/>
    <col min="3077" max="3077" width="50.7109375" style="7" customWidth="1"/>
    <col min="3078" max="3325" width="9.140625" style="7"/>
    <col min="3326" max="3326" width="6.140625" style="7" customWidth="1"/>
    <col min="3327" max="3327" width="57.28515625" style="7" customWidth="1"/>
    <col min="3328" max="3328" width="5.42578125" style="7" customWidth="1"/>
    <col min="3329" max="3329" width="9" style="7" customWidth="1"/>
    <col min="3330" max="3330" width="16.42578125" style="7" customWidth="1"/>
    <col min="3331" max="3331" width="12.5703125" style="7" customWidth="1"/>
    <col min="3332" max="3332" width="26.7109375" style="7" customWidth="1"/>
    <col min="3333" max="3333" width="50.7109375" style="7" customWidth="1"/>
    <col min="3334" max="3581" width="9.140625" style="7"/>
    <col min="3582" max="3582" width="6.140625" style="7" customWidth="1"/>
    <col min="3583" max="3583" width="57.28515625" style="7" customWidth="1"/>
    <col min="3584" max="3584" width="5.42578125" style="7" customWidth="1"/>
    <col min="3585" max="3585" width="9" style="7" customWidth="1"/>
    <col min="3586" max="3586" width="16.42578125" style="7" customWidth="1"/>
    <col min="3587" max="3587" width="12.5703125" style="7" customWidth="1"/>
    <col min="3588" max="3588" width="26.7109375" style="7" customWidth="1"/>
    <col min="3589" max="3589" width="50.7109375" style="7" customWidth="1"/>
    <col min="3590" max="3837" width="9.140625" style="7"/>
    <col min="3838" max="3838" width="6.140625" style="7" customWidth="1"/>
    <col min="3839" max="3839" width="57.28515625" style="7" customWidth="1"/>
    <col min="3840" max="3840" width="5.42578125" style="7" customWidth="1"/>
    <col min="3841" max="3841" width="9" style="7" customWidth="1"/>
    <col min="3842" max="3842" width="16.42578125" style="7" customWidth="1"/>
    <col min="3843" max="3843" width="12.5703125" style="7" customWidth="1"/>
    <col min="3844" max="3844" width="26.7109375" style="7" customWidth="1"/>
    <col min="3845" max="3845" width="50.7109375" style="7" customWidth="1"/>
    <col min="3846" max="4093" width="9.140625" style="7"/>
    <col min="4094" max="4094" width="6.140625" style="7" customWidth="1"/>
    <col min="4095" max="4095" width="57.28515625" style="7" customWidth="1"/>
    <col min="4096" max="4096" width="5.42578125" style="7" customWidth="1"/>
    <col min="4097" max="4097" width="9" style="7" customWidth="1"/>
    <col min="4098" max="4098" width="16.42578125" style="7" customWidth="1"/>
    <col min="4099" max="4099" width="12.5703125" style="7" customWidth="1"/>
    <col min="4100" max="4100" width="26.7109375" style="7" customWidth="1"/>
    <col min="4101" max="4101" width="50.7109375" style="7" customWidth="1"/>
    <col min="4102" max="4349" width="9.140625" style="7"/>
    <col min="4350" max="4350" width="6.140625" style="7" customWidth="1"/>
    <col min="4351" max="4351" width="57.28515625" style="7" customWidth="1"/>
    <col min="4352" max="4352" width="5.42578125" style="7" customWidth="1"/>
    <col min="4353" max="4353" width="9" style="7" customWidth="1"/>
    <col min="4354" max="4354" width="16.42578125" style="7" customWidth="1"/>
    <col min="4355" max="4355" width="12.5703125" style="7" customWidth="1"/>
    <col min="4356" max="4356" width="26.7109375" style="7" customWidth="1"/>
    <col min="4357" max="4357" width="50.7109375" style="7" customWidth="1"/>
    <col min="4358" max="4605" width="9.140625" style="7"/>
    <col min="4606" max="4606" width="6.140625" style="7" customWidth="1"/>
    <col min="4607" max="4607" width="57.28515625" style="7" customWidth="1"/>
    <col min="4608" max="4608" width="5.42578125" style="7" customWidth="1"/>
    <col min="4609" max="4609" width="9" style="7" customWidth="1"/>
    <col min="4610" max="4610" width="16.42578125" style="7" customWidth="1"/>
    <col min="4611" max="4611" width="12.5703125" style="7" customWidth="1"/>
    <col min="4612" max="4612" width="26.7109375" style="7" customWidth="1"/>
    <col min="4613" max="4613" width="50.7109375" style="7" customWidth="1"/>
    <col min="4614" max="4861" width="9.140625" style="7"/>
    <col min="4862" max="4862" width="6.140625" style="7" customWidth="1"/>
    <col min="4863" max="4863" width="57.28515625" style="7" customWidth="1"/>
    <col min="4864" max="4864" width="5.42578125" style="7" customWidth="1"/>
    <col min="4865" max="4865" width="9" style="7" customWidth="1"/>
    <col min="4866" max="4866" width="16.42578125" style="7" customWidth="1"/>
    <col min="4867" max="4867" width="12.5703125" style="7" customWidth="1"/>
    <col min="4868" max="4868" width="26.7109375" style="7" customWidth="1"/>
    <col min="4869" max="4869" width="50.7109375" style="7" customWidth="1"/>
    <col min="4870" max="5117" width="9.140625" style="7"/>
    <col min="5118" max="5118" width="6.140625" style="7" customWidth="1"/>
    <col min="5119" max="5119" width="57.28515625" style="7" customWidth="1"/>
    <col min="5120" max="5120" width="5.42578125" style="7" customWidth="1"/>
    <col min="5121" max="5121" width="9" style="7" customWidth="1"/>
    <col min="5122" max="5122" width="16.42578125" style="7" customWidth="1"/>
    <col min="5123" max="5123" width="12.5703125" style="7" customWidth="1"/>
    <col min="5124" max="5124" width="26.7109375" style="7" customWidth="1"/>
    <col min="5125" max="5125" width="50.7109375" style="7" customWidth="1"/>
    <col min="5126" max="5373" width="9.140625" style="7"/>
    <col min="5374" max="5374" width="6.140625" style="7" customWidth="1"/>
    <col min="5375" max="5375" width="57.28515625" style="7" customWidth="1"/>
    <col min="5376" max="5376" width="5.42578125" style="7" customWidth="1"/>
    <col min="5377" max="5377" width="9" style="7" customWidth="1"/>
    <col min="5378" max="5378" width="16.42578125" style="7" customWidth="1"/>
    <col min="5379" max="5379" width="12.5703125" style="7" customWidth="1"/>
    <col min="5380" max="5380" width="26.7109375" style="7" customWidth="1"/>
    <col min="5381" max="5381" width="50.7109375" style="7" customWidth="1"/>
    <col min="5382" max="5629" width="9.140625" style="7"/>
    <col min="5630" max="5630" width="6.140625" style="7" customWidth="1"/>
    <col min="5631" max="5631" width="57.28515625" style="7" customWidth="1"/>
    <col min="5632" max="5632" width="5.42578125" style="7" customWidth="1"/>
    <col min="5633" max="5633" width="9" style="7" customWidth="1"/>
    <col min="5634" max="5634" width="16.42578125" style="7" customWidth="1"/>
    <col min="5635" max="5635" width="12.5703125" style="7" customWidth="1"/>
    <col min="5636" max="5636" width="26.7109375" style="7" customWidth="1"/>
    <col min="5637" max="5637" width="50.7109375" style="7" customWidth="1"/>
    <col min="5638" max="5885" width="9.140625" style="7"/>
    <col min="5886" max="5886" width="6.140625" style="7" customWidth="1"/>
    <col min="5887" max="5887" width="57.28515625" style="7" customWidth="1"/>
    <col min="5888" max="5888" width="5.42578125" style="7" customWidth="1"/>
    <col min="5889" max="5889" width="9" style="7" customWidth="1"/>
    <col min="5890" max="5890" width="16.42578125" style="7" customWidth="1"/>
    <col min="5891" max="5891" width="12.5703125" style="7" customWidth="1"/>
    <col min="5892" max="5892" width="26.7109375" style="7" customWidth="1"/>
    <col min="5893" max="5893" width="50.7109375" style="7" customWidth="1"/>
    <col min="5894" max="6141" width="9.140625" style="7"/>
    <col min="6142" max="6142" width="6.140625" style="7" customWidth="1"/>
    <col min="6143" max="6143" width="57.28515625" style="7" customWidth="1"/>
    <col min="6144" max="6144" width="5.42578125" style="7" customWidth="1"/>
    <col min="6145" max="6145" width="9" style="7" customWidth="1"/>
    <col min="6146" max="6146" width="16.42578125" style="7" customWidth="1"/>
    <col min="6147" max="6147" width="12.5703125" style="7" customWidth="1"/>
    <col min="6148" max="6148" width="26.7109375" style="7" customWidth="1"/>
    <col min="6149" max="6149" width="50.7109375" style="7" customWidth="1"/>
    <col min="6150" max="6397" width="9.140625" style="7"/>
    <col min="6398" max="6398" width="6.140625" style="7" customWidth="1"/>
    <col min="6399" max="6399" width="57.28515625" style="7" customWidth="1"/>
    <col min="6400" max="6400" width="5.42578125" style="7" customWidth="1"/>
    <col min="6401" max="6401" width="9" style="7" customWidth="1"/>
    <col min="6402" max="6402" width="16.42578125" style="7" customWidth="1"/>
    <col min="6403" max="6403" width="12.5703125" style="7" customWidth="1"/>
    <col min="6404" max="6404" width="26.7109375" style="7" customWidth="1"/>
    <col min="6405" max="6405" width="50.7109375" style="7" customWidth="1"/>
    <col min="6406" max="6653" width="9.140625" style="7"/>
    <col min="6654" max="6654" width="6.140625" style="7" customWidth="1"/>
    <col min="6655" max="6655" width="57.28515625" style="7" customWidth="1"/>
    <col min="6656" max="6656" width="5.42578125" style="7" customWidth="1"/>
    <col min="6657" max="6657" width="9" style="7" customWidth="1"/>
    <col min="6658" max="6658" width="16.42578125" style="7" customWidth="1"/>
    <col min="6659" max="6659" width="12.5703125" style="7" customWidth="1"/>
    <col min="6660" max="6660" width="26.7109375" style="7" customWidth="1"/>
    <col min="6661" max="6661" width="50.7109375" style="7" customWidth="1"/>
    <col min="6662" max="6909" width="9.140625" style="7"/>
    <col min="6910" max="6910" width="6.140625" style="7" customWidth="1"/>
    <col min="6911" max="6911" width="57.28515625" style="7" customWidth="1"/>
    <col min="6912" max="6912" width="5.42578125" style="7" customWidth="1"/>
    <col min="6913" max="6913" width="9" style="7" customWidth="1"/>
    <col min="6914" max="6914" width="16.42578125" style="7" customWidth="1"/>
    <col min="6915" max="6915" width="12.5703125" style="7" customWidth="1"/>
    <col min="6916" max="6916" width="26.7109375" style="7" customWidth="1"/>
    <col min="6917" max="6917" width="50.7109375" style="7" customWidth="1"/>
    <col min="6918" max="7165" width="9.140625" style="7"/>
    <col min="7166" max="7166" width="6.140625" style="7" customWidth="1"/>
    <col min="7167" max="7167" width="57.28515625" style="7" customWidth="1"/>
    <col min="7168" max="7168" width="5.42578125" style="7" customWidth="1"/>
    <col min="7169" max="7169" width="9" style="7" customWidth="1"/>
    <col min="7170" max="7170" width="16.42578125" style="7" customWidth="1"/>
    <col min="7171" max="7171" width="12.5703125" style="7" customWidth="1"/>
    <col min="7172" max="7172" width="26.7109375" style="7" customWidth="1"/>
    <col min="7173" max="7173" width="50.7109375" style="7" customWidth="1"/>
    <col min="7174" max="7421" width="9.140625" style="7"/>
    <col min="7422" max="7422" width="6.140625" style="7" customWidth="1"/>
    <col min="7423" max="7423" width="57.28515625" style="7" customWidth="1"/>
    <col min="7424" max="7424" width="5.42578125" style="7" customWidth="1"/>
    <col min="7425" max="7425" width="9" style="7" customWidth="1"/>
    <col min="7426" max="7426" width="16.42578125" style="7" customWidth="1"/>
    <col min="7427" max="7427" width="12.5703125" style="7" customWidth="1"/>
    <col min="7428" max="7428" width="26.7109375" style="7" customWidth="1"/>
    <col min="7429" max="7429" width="50.7109375" style="7" customWidth="1"/>
    <col min="7430" max="7677" width="9.140625" style="7"/>
    <col min="7678" max="7678" width="6.140625" style="7" customWidth="1"/>
    <col min="7679" max="7679" width="57.28515625" style="7" customWidth="1"/>
    <col min="7680" max="7680" width="5.42578125" style="7" customWidth="1"/>
    <col min="7681" max="7681" width="9" style="7" customWidth="1"/>
    <col min="7682" max="7682" width="16.42578125" style="7" customWidth="1"/>
    <col min="7683" max="7683" width="12.5703125" style="7" customWidth="1"/>
    <col min="7684" max="7684" width="26.7109375" style="7" customWidth="1"/>
    <col min="7685" max="7685" width="50.7109375" style="7" customWidth="1"/>
    <col min="7686" max="7933" width="9.140625" style="7"/>
    <col min="7934" max="7934" width="6.140625" style="7" customWidth="1"/>
    <col min="7935" max="7935" width="57.28515625" style="7" customWidth="1"/>
    <col min="7936" max="7936" width="5.42578125" style="7" customWidth="1"/>
    <col min="7937" max="7937" width="9" style="7" customWidth="1"/>
    <col min="7938" max="7938" width="16.42578125" style="7" customWidth="1"/>
    <col min="7939" max="7939" width="12.5703125" style="7" customWidth="1"/>
    <col min="7940" max="7940" width="26.7109375" style="7" customWidth="1"/>
    <col min="7941" max="7941" width="50.7109375" style="7" customWidth="1"/>
    <col min="7942" max="8189" width="9.140625" style="7"/>
    <col min="8190" max="8190" width="6.140625" style="7" customWidth="1"/>
    <col min="8191" max="8191" width="57.28515625" style="7" customWidth="1"/>
    <col min="8192" max="8192" width="5.42578125" style="7" customWidth="1"/>
    <col min="8193" max="8193" width="9" style="7" customWidth="1"/>
    <col min="8194" max="8194" width="16.42578125" style="7" customWidth="1"/>
    <col min="8195" max="8195" width="12.5703125" style="7" customWidth="1"/>
    <col min="8196" max="8196" width="26.7109375" style="7" customWidth="1"/>
    <col min="8197" max="8197" width="50.7109375" style="7" customWidth="1"/>
    <col min="8198" max="8445" width="9.140625" style="7"/>
    <col min="8446" max="8446" width="6.140625" style="7" customWidth="1"/>
    <col min="8447" max="8447" width="57.28515625" style="7" customWidth="1"/>
    <col min="8448" max="8448" width="5.42578125" style="7" customWidth="1"/>
    <col min="8449" max="8449" width="9" style="7" customWidth="1"/>
    <col min="8450" max="8450" width="16.42578125" style="7" customWidth="1"/>
    <col min="8451" max="8451" width="12.5703125" style="7" customWidth="1"/>
    <col min="8452" max="8452" width="26.7109375" style="7" customWidth="1"/>
    <col min="8453" max="8453" width="50.7109375" style="7" customWidth="1"/>
    <col min="8454" max="8701" width="9.140625" style="7"/>
    <col min="8702" max="8702" width="6.140625" style="7" customWidth="1"/>
    <col min="8703" max="8703" width="57.28515625" style="7" customWidth="1"/>
    <col min="8704" max="8704" width="5.42578125" style="7" customWidth="1"/>
    <col min="8705" max="8705" width="9" style="7" customWidth="1"/>
    <col min="8706" max="8706" width="16.42578125" style="7" customWidth="1"/>
    <col min="8707" max="8707" width="12.5703125" style="7" customWidth="1"/>
    <col min="8708" max="8708" width="26.7109375" style="7" customWidth="1"/>
    <col min="8709" max="8709" width="50.7109375" style="7" customWidth="1"/>
    <col min="8710" max="8957" width="9.140625" style="7"/>
    <col min="8958" max="8958" width="6.140625" style="7" customWidth="1"/>
    <col min="8959" max="8959" width="57.28515625" style="7" customWidth="1"/>
    <col min="8960" max="8960" width="5.42578125" style="7" customWidth="1"/>
    <col min="8961" max="8961" width="9" style="7" customWidth="1"/>
    <col min="8962" max="8962" width="16.42578125" style="7" customWidth="1"/>
    <col min="8963" max="8963" width="12.5703125" style="7" customWidth="1"/>
    <col min="8964" max="8964" width="26.7109375" style="7" customWidth="1"/>
    <col min="8965" max="8965" width="50.7109375" style="7" customWidth="1"/>
    <col min="8966" max="9213" width="9.140625" style="7"/>
    <col min="9214" max="9214" width="6.140625" style="7" customWidth="1"/>
    <col min="9215" max="9215" width="57.28515625" style="7" customWidth="1"/>
    <col min="9216" max="9216" width="5.42578125" style="7" customWidth="1"/>
    <col min="9217" max="9217" width="9" style="7" customWidth="1"/>
    <col min="9218" max="9218" width="16.42578125" style="7" customWidth="1"/>
    <col min="9219" max="9219" width="12.5703125" style="7" customWidth="1"/>
    <col min="9220" max="9220" width="26.7109375" style="7" customWidth="1"/>
    <col min="9221" max="9221" width="50.7109375" style="7" customWidth="1"/>
    <col min="9222" max="9469" width="9.140625" style="7"/>
    <col min="9470" max="9470" width="6.140625" style="7" customWidth="1"/>
    <col min="9471" max="9471" width="57.28515625" style="7" customWidth="1"/>
    <col min="9472" max="9472" width="5.42578125" style="7" customWidth="1"/>
    <col min="9473" max="9473" width="9" style="7" customWidth="1"/>
    <col min="9474" max="9474" width="16.42578125" style="7" customWidth="1"/>
    <col min="9475" max="9475" width="12.5703125" style="7" customWidth="1"/>
    <col min="9476" max="9476" width="26.7109375" style="7" customWidth="1"/>
    <col min="9477" max="9477" width="50.7109375" style="7" customWidth="1"/>
    <col min="9478" max="9725" width="9.140625" style="7"/>
    <col min="9726" max="9726" width="6.140625" style="7" customWidth="1"/>
    <col min="9727" max="9727" width="57.28515625" style="7" customWidth="1"/>
    <col min="9728" max="9728" width="5.42578125" style="7" customWidth="1"/>
    <col min="9729" max="9729" width="9" style="7" customWidth="1"/>
    <col min="9730" max="9730" width="16.42578125" style="7" customWidth="1"/>
    <col min="9731" max="9731" width="12.5703125" style="7" customWidth="1"/>
    <col min="9732" max="9732" width="26.7109375" style="7" customWidth="1"/>
    <col min="9733" max="9733" width="50.7109375" style="7" customWidth="1"/>
    <col min="9734" max="9981" width="9.140625" style="7"/>
    <col min="9982" max="9982" width="6.140625" style="7" customWidth="1"/>
    <col min="9983" max="9983" width="57.28515625" style="7" customWidth="1"/>
    <col min="9984" max="9984" width="5.42578125" style="7" customWidth="1"/>
    <col min="9985" max="9985" width="9" style="7" customWidth="1"/>
    <col min="9986" max="9986" width="16.42578125" style="7" customWidth="1"/>
    <col min="9987" max="9987" width="12.5703125" style="7" customWidth="1"/>
    <col min="9988" max="9988" width="26.7109375" style="7" customWidth="1"/>
    <col min="9989" max="9989" width="50.7109375" style="7" customWidth="1"/>
    <col min="9990" max="10237" width="9.140625" style="7"/>
    <col min="10238" max="10238" width="6.140625" style="7" customWidth="1"/>
    <col min="10239" max="10239" width="57.28515625" style="7" customWidth="1"/>
    <col min="10240" max="10240" width="5.42578125" style="7" customWidth="1"/>
    <col min="10241" max="10241" width="9" style="7" customWidth="1"/>
    <col min="10242" max="10242" width="16.42578125" style="7" customWidth="1"/>
    <col min="10243" max="10243" width="12.5703125" style="7" customWidth="1"/>
    <col min="10244" max="10244" width="26.7109375" style="7" customWidth="1"/>
    <col min="10245" max="10245" width="50.7109375" style="7" customWidth="1"/>
    <col min="10246" max="10493" width="9.140625" style="7"/>
    <col min="10494" max="10494" width="6.140625" style="7" customWidth="1"/>
    <col min="10495" max="10495" width="57.28515625" style="7" customWidth="1"/>
    <col min="10496" max="10496" width="5.42578125" style="7" customWidth="1"/>
    <col min="10497" max="10497" width="9" style="7" customWidth="1"/>
    <col min="10498" max="10498" width="16.42578125" style="7" customWidth="1"/>
    <col min="10499" max="10499" width="12.5703125" style="7" customWidth="1"/>
    <col min="10500" max="10500" width="26.7109375" style="7" customWidth="1"/>
    <col min="10501" max="10501" width="50.7109375" style="7" customWidth="1"/>
    <col min="10502" max="10749" width="9.140625" style="7"/>
    <col min="10750" max="10750" width="6.140625" style="7" customWidth="1"/>
    <col min="10751" max="10751" width="57.28515625" style="7" customWidth="1"/>
    <col min="10752" max="10752" width="5.42578125" style="7" customWidth="1"/>
    <col min="10753" max="10753" width="9" style="7" customWidth="1"/>
    <col min="10754" max="10754" width="16.42578125" style="7" customWidth="1"/>
    <col min="10755" max="10755" width="12.5703125" style="7" customWidth="1"/>
    <col min="10756" max="10756" width="26.7109375" style="7" customWidth="1"/>
    <col min="10757" max="10757" width="50.7109375" style="7" customWidth="1"/>
    <col min="10758" max="11005" width="9.140625" style="7"/>
    <col min="11006" max="11006" width="6.140625" style="7" customWidth="1"/>
    <col min="11007" max="11007" width="57.28515625" style="7" customWidth="1"/>
    <col min="11008" max="11008" width="5.42578125" style="7" customWidth="1"/>
    <col min="11009" max="11009" width="9" style="7" customWidth="1"/>
    <col min="11010" max="11010" width="16.42578125" style="7" customWidth="1"/>
    <col min="11011" max="11011" width="12.5703125" style="7" customWidth="1"/>
    <col min="11012" max="11012" width="26.7109375" style="7" customWidth="1"/>
    <col min="11013" max="11013" width="50.7109375" style="7" customWidth="1"/>
    <col min="11014" max="11261" width="9.140625" style="7"/>
    <col min="11262" max="11262" width="6.140625" style="7" customWidth="1"/>
    <col min="11263" max="11263" width="57.28515625" style="7" customWidth="1"/>
    <col min="11264" max="11264" width="5.42578125" style="7" customWidth="1"/>
    <col min="11265" max="11265" width="9" style="7" customWidth="1"/>
    <col min="11266" max="11266" width="16.42578125" style="7" customWidth="1"/>
    <col min="11267" max="11267" width="12.5703125" style="7" customWidth="1"/>
    <col min="11268" max="11268" width="26.7109375" style="7" customWidth="1"/>
    <col min="11269" max="11269" width="50.7109375" style="7" customWidth="1"/>
    <col min="11270" max="11517" width="9.140625" style="7"/>
    <col min="11518" max="11518" width="6.140625" style="7" customWidth="1"/>
    <col min="11519" max="11519" width="57.28515625" style="7" customWidth="1"/>
    <col min="11520" max="11520" width="5.42578125" style="7" customWidth="1"/>
    <col min="11521" max="11521" width="9" style="7" customWidth="1"/>
    <col min="11522" max="11522" width="16.42578125" style="7" customWidth="1"/>
    <col min="11523" max="11523" width="12.5703125" style="7" customWidth="1"/>
    <col min="11524" max="11524" width="26.7109375" style="7" customWidth="1"/>
    <col min="11525" max="11525" width="50.7109375" style="7" customWidth="1"/>
    <col min="11526" max="11773" width="9.140625" style="7"/>
    <col min="11774" max="11774" width="6.140625" style="7" customWidth="1"/>
    <col min="11775" max="11775" width="57.28515625" style="7" customWidth="1"/>
    <col min="11776" max="11776" width="5.42578125" style="7" customWidth="1"/>
    <col min="11777" max="11777" width="9" style="7" customWidth="1"/>
    <col min="11778" max="11778" width="16.42578125" style="7" customWidth="1"/>
    <col min="11779" max="11779" width="12.5703125" style="7" customWidth="1"/>
    <col min="11780" max="11780" width="26.7109375" style="7" customWidth="1"/>
    <col min="11781" max="11781" width="50.7109375" style="7" customWidth="1"/>
    <col min="11782" max="12029" width="9.140625" style="7"/>
    <col min="12030" max="12030" width="6.140625" style="7" customWidth="1"/>
    <col min="12031" max="12031" width="57.28515625" style="7" customWidth="1"/>
    <col min="12032" max="12032" width="5.42578125" style="7" customWidth="1"/>
    <col min="12033" max="12033" width="9" style="7" customWidth="1"/>
    <col min="12034" max="12034" width="16.42578125" style="7" customWidth="1"/>
    <col min="12035" max="12035" width="12.5703125" style="7" customWidth="1"/>
    <col min="12036" max="12036" width="26.7109375" style="7" customWidth="1"/>
    <col min="12037" max="12037" width="50.7109375" style="7" customWidth="1"/>
    <col min="12038" max="12285" width="9.140625" style="7"/>
    <col min="12286" max="12286" width="6.140625" style="7" customWidth="1"/>
    <col min="12287" max="12287" width="57.28515625" style="7" customWidth="1"/>
    <col min="12288" max="12288" width="5.42578125" style="7" customWidth="1"/>
    <col min="12289" max="12289" width="9" style="7" customWidth="1"/>
    <col min="12290" max="12290" width="16.42578125" style="7" customWidth="1"/>
    <col min="12291" max="12291" width="12.5703125" style="7" customWidth="1"/>
    <col min="12292" max="12292" width="26.7109375" style="7" customWidth="1"/>
    <col min="12293" max="12293" width="50.7109375" style="7" customWidth="1"/>
    <col min="12294" max="12541" width="9.140625" style="7"/>
    <col min="12542" max="12542" width="6.140625" style="7" customWidth="1"/>
    <col min="12543" max="12543" width="57.28515625" style="7" customWidth="1"/>
    <col min="12544" max="12544" width="5.42578125" style="7" customWidth="1"/>
    <col min="12545" max="12545" width="9" style="7" customWidth="1"/>
    <col min="12546" max="12546" width="16.42578125" style="7" customWidth="1"/>
    <col min="12547" max="12547" width="12.5703125" style="7" customWidth="1"/>
    <col min="12548" max="12548" width="26.7109375" style="7" customWidth="1"/>
    <col min="12549" max="12549" width="50.7109375" style="7" customWidth="1"/>
    <col min="12550" max="12797" width="9.140625" style="7"/>
    <col min="12798" max="12798" width="6.140625" style="7" customWidth="1"/>
    <col min="12799" max="12799" width="57.28515625" style="7" customWidth="1"/>
    <col min="12800" max="12800" width="5.42578125" style="7" customWidth="1"/>
    <col min="12801" max="12801" width="9" style="7" customWidth="1"/>
    <col min="12802" max="12802" width="16.42578125" style="7" customWidth="1"/>
    <col min="12803" max="12803" width="12.5703125" style="7" customWidth="1"/>
    <col min="12804" max="12804" width="26.7109375" style="7" customWidth="1"/>
    <col min="12805" max="12805" width="50.7109375" style="7" customWidth="1"/>
    <col min="12806" max="13053" width="9.140625" style="7"/>
    <col min="13054" max="13054" width="6.140625" style="7" customWidth="1"/>
    <col min="13055" max="13055" width="57.28515625" style="7" customWidth="1"/>
    <col min="13056" max="13056" width="5.42578125" style="7" customWidth="1"/>
    <col min="13057" max="13057" width="9" style="7" customWidth="1"/>
    <col min="13058" max="13058" width="16.42578125" style="7" customWidth="1"/>
    <col min="13059" max="13059" width="12.5703125" style="7" customWidth="1"/>
    <col min="13060" max="13060" width="26.7109375" style="7" customWidth="1"/>
    <col min="13061" max="13061" width="50.7109375" style="7" customWidth="1"/>
    <col min="13062" max="13309" width="9.140625" style="7"/>
    <col min="13310" max="13310" width="6.140625" style="7" customWidth="1"/>
    <col min="13311" max="13311" width="57.28515625" style="7" customWidth="1"/>
    <col min="13312" max="13312" width="5.42578125" style="7" customWidth="1"/>
    <col min="13313" max="13313" width="9" style="7" customWidth="1"/>
    <col min="13314" max="13314" width="16.42578125" style="7" customWidth="1"/>
    <col min="13315" max="13315" width="12.5703125" style="7" customWidth="1"/>
    <col min="13316" max="13316" width="26.7109375" style="7" customWidth="1"/>
    <col min="13317" max="13317" width="50.7109375" style="7" customWidth="1"/>
    <col min="13318" max="13565" width="9.140625" style="7"/>
    <col min="13566" max="13566" width="6.140625" style="7" customWidth="1"/>
    <col min="13567" max="13567" width="57.28515625" style="7" customWidth="1"/>
    <col min="13568" max="13568" width="5.42578125" style="7" customWidth="1"/>
    <col min="13569" max="13569" width="9" style="7" customWidth="1"/>
    <col min="13570" max="13570" width="16.42578125" style="7" customWidth="1"/>
    <col min="13571" max="13571" width="12.5703125" style="7" customWidth="1"/>
    <col min="13572" max="13572" width="26.7109375" style="7" customWidth="1"/>
    <col min="13573" max="13573" width="50.7109375" style="7" customWidth="1"/>
    <col min="13574" max="13821" width="9.140625" style="7"/>
    <col min="13822" max="13822" width="6.140625" style="7" customWidth="1"/>
    <col min="13823" max="13823" width="57.28515625" style="7" customWidth="1"/>
    <col min="13824" max="13824" width="5.42578125" style="7" customWidth="1"/>
    <col min="13825" max="13825" width="9" style="7" customWidth="1"/>
    <col min="13826" max="13826" width="16.42578125" style="7" customWidth="1"/>
    <col min="13827" max="13827" width="12.5703125" style="7" customWidth="1"/>
    <col min="13828" max="13828" width="26.7109375" style="7" customWidth="1"/>
    <col min="13829" max="13829" width="50.7109375" style="7" customWidth="1"/>
    <col min="13830" max="14077" width="9.140625" style="7"/>
    <col min="14078" max="14078" width="6.140625" style="7" customWidth="1"/>
    <col min="14079" max="14079" width="57.28515625" style="7" customWidth="1"/>
    <col min="14080" max="14080" width="5.42578125" style="7" customWidth="1"/>
    <col min="14081" max="14081" width="9" style="7" customWidth="1"/>
    <col min="14082" max="14082" width="16.42578125" style="7" customWidth="1"/>
    <col min="14083" max="14083" width="12.5703125" style="7" customWidth="1"/>
    <col min="14084" max="14084" width="26.7109375" style="7" customWidth="1"/>
    <col min="14085" max="14085" width="50.7109375" style="7" customWidth="1"/>
    <col min="14086" max="14333" width="9.140625" style="7"/>
    <col min="14334" max="14334" width="6.140625" style="7" customWidth="1"/>
    <col min="14335" max="14335" width="57.28515625" style="7" customWidth="1"/>
    <col min="14336" max="14336" width="5.42578125" style="7" customWidth="1"/>
    <col min="14337" max="14337" width="9" style="7" customWidth="1"/>
    <col min="14338" max="14338" width="16.42578125" style="7" customWidth="1"/>
    <col min="14339" max="14339" width="12.5703125" style="7" customWidth="1"/>
    <col min="14340" max="14340" width="26.7109375" style="7" customWidth="1"/>
    <col min="14341" max="14341" width="50.7109375" style="7" customWidth="1"/>
    <col min="14342" max="14589" width="9.140625" style="7"/>
    <col min="14590" max="14590" width="6.140625" style="7" customWidth="1"/>
    <col min="14591" max="14591" width="57.28515625" style="7" customWidth="1"/>
    <col min="14592" max="14592" width="5.42578125" style="7" customWidth="1"/>
    <col min="14593" max="14593" width="9" style="7" customWidth="1"/>
    <col min="14594" max="14594" width="16.42578125" style="7" customWidth="1"/>
    <col min="14595" max="14595" width="12.5703125" style="7" customWidth="1"/>
    <col min="14596" max="14596" width="26.7109375" style="7" customWidth="1"/>
    <col min="14597" max="14597" width="50.7109375" style="7" customWidth="1"/>
    <col min="14598" max="14845" width="9.140625" style="7"/>
    <col min="14846" max="14846" width="6.140625" style="7" customWidth="1"/>
    <col min="14847" max="14847" width="57.28515625" style="7" customWidth="1"/>
    <col min="14848" max="14848" width="5.42578125" style="7" customWidth="1"/>
    <col min="14849" max="14849" width="9" style="7" customWidth="1"/>
    <col min="14850" max="14850" width="16.42578125" style="7" customWidth="1"/>
    <col min="14851" max="14851" width="12.5703125" style="7" customWidth="1"/>
    <col min="14852" max="14852" width="26.7109375" style="7" customWidth="1"/>
    <col min="14853" max="14853" width="50.7109375" style="7" customWidth="1"/>
    <col min="14854" max="15101" width="9.140625" style="7"/>
    <col min="15102" max="15102" width="6.140625" style="7" customWidth="1"/>
    <col min="15103" max="15103" width="57.28515625" style="7" customWidth="1"/>
    <col min="15104" max="15104" width="5.42578125" style="7" customWidth="1"/>
    <col min="15105" max="15105" width="9" style="7" customWidth="1"/>
    <col min="15106" max="15106" width="16.42578125" style="7" customWidth="1"/>
    <col min="15107" max="15107" width="12.5703125" style="7" customWidth="1"/>
    <col min="15108" max="15108" width="26.7109375" style="7" customWidth="1"/>
    <col min="15109" max="15109" width="50.7109375" style="7" customWidth="1"/>
    <col min="15110" max="15357" width="9.140625" style="7"/>
    <col min="15358" max="15358" width="6.140625" style="7" customWidth="1"/>
    <col min="15359" max="15359" width="57.28515625" style="7" customWidth="1"/>
    <col min="15360" max="15360" width="5.42578125" style="7" customWidth="1"/>
    <col min="15361" max="15361" width="9" style="7" customWidth="1"/>
    <col min="15362" max="15362" width="16.42578125" style="7" customWidth="1"/>
    <col min="15363" max="15363" width="12.5703125" style="7" customWidth="1"/>
    <col min="15364" max="15364" width="26.7109375" style="7" customWidth="1"/>
    <col min="15365" max="15365" width="50.7109375" style="7" customWidth="1"/>
    <col min="15366" max="15613" width="9.140625" style="7"/>
    <col min="15614" max="15614" width="6.140625" style="7" customWidth="1"/>
    <col min="15615" max="15615" width="57.28515625" style="7" customWidth="1"/>
    <col min="15616" max="15616" width="5.42578125" style="7" customWidth="1"/>
    <col min="15617" max="15617" width="9" style="7" customWidth="1"/>
    <col min="15618" max="15618" width="16.42578125" style="7" customWidth="1"/>
    <col min="15619" max="15619" width="12.5703125" style="7" customWidth="1"/>
    <col min="15620" max="15620" width="26.7109375" style="7" customWidth="1"/>
    <col min="15621" max="15621" width="50.7109375" style="7" customWidth="1"/>
    <col min="15622" max="15869" width="9.140625" style="7"/>
    <col min="15870" max="15870" width="6.140625" style="7" customWidth="1"/>
    <col min="15871" max="15871" width="57.28515625" style="7" customWidth="1"/>
    <col min="15872" max="15872" width="5.42578125" style="7" customWidth="1"/>
    <col min="15873" max="15873" width="9" style="7" customWidth="1"/>
    <col min="15874" max="15874" width="16.42578125" style="7" customWidth="1"/>
    <col min="15875" max="15875" width="12.5703125" style="7" customWidth="1"/>
    <col min="15876" max="15876" width="26.7109375" style="7" customWidth="1"/>
    <col min="15877" max="15877" width="50.7109375" style="7" customWidth="1"/>
    <col min="15878" max="16125" width="9.140625" style="7"/>
    <col min="16126" max="16126" width="6.140625" style="7" customWidth="1"/>
    <col min="16127" max="16127" width="57.28515625" style="7" customWidth="1"/>
    <col min="16128" max="16128" width="5.42578125" style="7" customWidth="1"/>
    <col min="16129" max="16129" width="9" style="7" customWidth="1"/>
    <col min="16130" max="16130" width="16.42578125" style="7" customWidth="1"/>
    <col min="16131" max="16131" width="12.5703125" style="7" customWidth="1"/>
    <col min="16132" max="16132" width="26.7109375" style="7" customWidth="1"/>
    <col min="16133" max="16133" width="50.7109375" style="7" customWidth="1"/>
    <col min="16134" max="16384" width="9.140625" style="7"/>
  </cols>
  <sheetData>
    <row r="1" spans="1:6" ht="15.75">
      <c r="A1" s="2"/>
      <c r="B1" s="3" t="s">
        <v>205</v>
      </c>
      <c r="C1" s="4"/>
      <c r="D1" s="4"/>
      <c r="E1" s="5"/>
      <c r="F1" s="6"/>
    </row>
    <row r="2" spans="1:6" ht="15.75">
      <c r="A2" s="8"/>
      <c r="B2" s="9"/>
      <c r="C2" s="4"/>
      <c r="D2" s="4"/>
      <c r="E2" s="5"/>
      <c r="F2" s="6"/>
    </row>
    <row r="3" spans="1:6">
      <c r="A3" s="2"/>
      <c r="B3" s="10" t="s">
        <v>12</v>
      </c>
      <c r="C3" s="11"/>
      <c r="D3" s="11"/>
      <c r="E3" s="12"/>
      <c r="F3" s="13"/>
    </row>
    <row r="4" spans="1:6">
      <c r="A4" s="2"/>
      <c r="B4" s="10" t="s">
        <v>8</v>
      </c>
      <c r="C4" s="11"/>
      <c r="D4" s="11"/>
      <c r="E4" s="12"/>
      <c r="F4" s="13"/>
    </row>
    <row r="5" spans="1:6">
      <c r="A5" s="2"/>
      <c r="B5" s="10" t="s">
        <v>9</v>
      </c>
      <c r="C5" s="11"/>
      <c r="D5" s="11"/>
      <c r="E5" s="12"/>
      <c r="F5" s="13"/>
    </row>
    <row r="6" spans="1:6" ht="27" customHeight="1">
      <c r="A6" s="2"/>
      <c r="B6" s="14" t="s">
        <v>28</v>
      </c>
      <c r="C6" s="15"/>
      <c r="D6" s="15"/>
      <c r="E6" s="15"/>
      <c r="F6" s="16"/>
    </row>
    <row r="7" spans="1:6">
      <c r="A7" s="17"/>
      <c r="B7" s="18"/>
      <c r="C7" s="19"/>
      <c r="D7" s="19"/>
      <c r="E7" s="20"/>
      <c r="F7" s="21"/>
    </row>
    <row r="8" spans="1:6">
      <c r="A8" s="22"/>
      <c r="B8" s="23" t="s">
        <v>99</v>
      </c>
      <c r="C8" s="24"/>
      <c r="D8" s="24"/>
      <c r="E8" s="24"/>
      <c r="F8" s="25"/>
    </row>
    <row r="9" spans="1:6">
      <c r="A9" s="22"/>
      <c r="B9" s="24"/>
      <c r="C9" s="24"/>
      <c r="D9" s="24"/>
      <c r="E9" s="24"/>
      <c r="F9" s="25"/>
    </row>
    <row r="10" spans="1:6">
      <c r="A10" s="22"/>
      <c r="B10" s="24"/>
      <c r="C10" s="24"/>
      <c r="D10" s="24"/>
      <c r="E10" s="24"/>
      <c r="F10" s="25"/>
    </row>
    <row r="11" spans="1:6">
      <c r="A11" s="22"/>
      <c r="B11" s="24"/>
      <c r="C11" s="24"/>
      <c r="D11" s="24"/>
      <c r="E11" s="24"/>
      <c r="F11" s="25"/>
    </row>
    <row r="12" spans="1:6">
      <c r="A12" s="22"/>
      <c r="B12" s="24"/>
      <c r="C12" s="24"/>
      <c r="D12" s="24"/>
      <c r="E12" s="24"/>
      <c r="F12" s="25"/>
    </row>
    <row r="13" spans="1:6">
      <c r="A13" s="22"/>
      <c r="B13" s="24"/>
      <c r="C13" s="24"/>
      <c r="D13" s="24"/>
      <c r="E13" s="24"/>
      <c r="F13" s="25"/>
    </row>
    <row r="14" spans="1:6" ht="129" customHeight="1">
      <c r="A14" s="22"/>
      <c r="B14" s="24"/>
      <c r="C14" s="24"/>
      <c r="D14" s="24"/>
      <c r="E14" s="24"/>
      <c r="F14" s="25"/>
    </row>
    <row r="16" spans="1:6" ht="13.5" thickBot="1"/>
    <row r="17" spans="1:9" s="35" customFormat="1" ht="41.25" customHeight="1" thickBot="1">
      <c r="A17" s="30" t="s">
        <v>10</v>
      </c>
      <c r="B17" s="31" t="s">
        <v>0</v>
      </c>
      <c r="C17" s="32" t="s">
        <v>1</v>
      </c>
      <c r="D17" s="32" t="s">
        <v>2</v>
      </c>
      <c r="E17" s="33" t="s">
        <v>3</v>
      </c>
      <c r="F17" s="34" t="s">
        <v>4</v>
      </c>
    </row>
    <row r="18" spans="1:9" s="41" customFormat="1" ht="28.35" customHeight="1" thickBot="1">
      <c r="A18" s="36" t="s">
        <v>59</v>
      </c>
      <c r="B18" s="37"/>
      <c r="C18" s="38"/>
      <c r="D18" s="38"/>
      <c r="E18" s="39"/>
      <c r="F18" s="40"/>
    </row>
    <row r="19" spans="1:9" s="49" customFormat="1" ht="46.5" customHeight="1">
      <c r="A19" s="42">
        <v>1</v>
      </c>
      <c r="B19" s="43" t="s">
        <v>52</v>
      </c>
      <c r="C19" s="44" t="s">
        <v>5</v>
      </c>
      <c r="D19" s="44">
        <v>580</v>
      </c>
      <c r="E19" s="249"/>
      <c r="F19" s="46">
        <f t="shared" ref="F19:F25" si="0">D19*E19</f>
        <v>0</v>
      </c>
      <c r="G19" s="47"/>
      <c r="H19" s="48"/>
      <c r="I19" s="48"/>
    </row>
    <row r="20" spans="1:9" s="49" customFormat="1" ht="51.75" customHeight="1">
      <c r="A20" s="50">
        <v>2</v>
      </c>
      <c r="B20" s="43" t="s">
        <v>82</v>
      </c>
      <c r="C20" s="51" t="s">
        <v>5</v>
      </c>
      <c r="D20" s="51">
        <v>120</v>
      </c>
      <c r="E20" s="249"/>
      <c r="F20" s="46">
        <f t="shared" si="0"/>
        <v>0</v>
      </c>
      <c r="G20" s="47"/>
      <c r="H20" s="48"/>
      <c r="I20" s="48"/>
    </row>
    <row r="21" spans="1:9" s="49" customFormat="1" ht="39" customHeight="1">
      <c r="A21" s="50">
        <v>3</v>
      </c>
      <c r="B21" s="43" t="s">
        <v>55</v>
      </c>
      <c r="C21" s="52" t="s">
        <v>5</v>
      </c>
      <c r="D21" s="52">
        <f>(D19+D20)*0.9</f>
        <v>630</v>
      </c>
      <c r="E21" s="250"/>
      <c r="F21" s="46">
        <f t="shared" si="0"/>
        <v>0</v>
      </c>
    </row>
    <row r="22" spans="1:9" s="35" customFormat="1" ht="43.5" customHeight="1">
      <c r="A22" s="50">
        <v>4</v>
      </c>
      <c r="B22" s="53" t="s">
        <v>60</v>
      </c>
      <c r="C22" s="51" t="s">
        <v>7</v>
      </c>
      <c r="D22" s="51">
        <v>7</v>
      </c>
      <c r="E22" s="249"/>
      <c r="F22" s="46">
        <f t="shared" si="0"/>
        <v>0</v>
      </c>
    </row>
    <row r="23" spans="1:9" s="35" customFormat="1" ht="43.5" customHeight="1">
      <c r="A23" s="50">
        <v>5</v>
      </c>
      <c r="B23" s="53" t="s">
        <v>61</v>
      </c>
      <c r="C23" s="51" t="s">
        <v>7</v>
      </c>
      <c r="D23" s="51">
        <v>1</v>
      </c>
      <c r="E23" s="249"/>
      <c r="F23" s="46">
        <f t="shared" si="0"/>
        <v>0</v>
      </c>
    </row>
    <row r="24" spans="1:9" s="35" customFormat="1" ht="47.25" customHeight="1">
      <c r="A24" s="50">
        <v>6</v>
      </c>
      <c r="B24" s="53" t="s">
        <v>100</v>
      </c>
      <c r="C24" s="51" t="s">
        <v>7</v>
      </c>
      <c r="D24" s="51">
        <v>1</v>
      </c>
      <c r="E24" s="249"/>
      <c r="F24" s="46">
        <f t="shared" si="0"/>
        <v>0</v>
      </c>
    </row>
    <row r="25" spans="1:9" s="35" customFormat="1" ht="46.5" customHeight="1">
      <c r="A25" s="50">
        <f>A24+1</f>
        <v>7</v>
      </c>
      <c r="B25" s="53" t="s">
        <v>62</v>
      </c>
      <c r="C25" s="51" t="s">
        <v>7</v>
      </c>
      <c r="D25" s="51">
        <v>6</v>
      </c>
      <c r="E25" s="249"/>
      <c r="F25" s="46">
        <f t="shared" si="0"/>
        <v>0</v>
      </c>
    </row>
    <row r="26" spans="1:9" s="49" customFormat="1" ht="51" customHeight="1">
      <c r="A26" s="50">
        <f t="shared" ref="A26:A33" si="1">A25+1</f>
        <v>8</v>
      </c>
      <c r="B26" s="54" t="s">
        <v>161</v>
      </c>
      <c r="C26" s="55" t="s">
        <v>11</v>
      </c>
      <c r="D26" s="55">
        <v>22</v>
      </c>
      <c r="E26" s="251"/>
      <c r="F26" s="56">
        <f>E26*D26</f>
        <v>0</v>
      </c>
    </row>
    <row r="27" spans="1:9" s="49" customFormat="1" ht="54.75" customHeight="1">
      <c r="A27" s="50">
        <f t="shared" si="1"/>
        <v>9</v>
      </c>
      <c r="B27" s="54" t="s">
        <v>160</v>
      </c>
      <c r="C27" s="55" t="s">
        <v>11</v>
      </c>
      <c r="D27" s="55">
        <v>16</v>
      </c>
      <c r="E27" s="251"/>
      <c r="F27" s="56">
        <f>E27*D27</f>
        <v>0</v>
      </c>
    </row>
    <row r="28" spans="1:9" s="49" customFormat="1" ht="54" customHeight="1">
      <c r="A28" s="50">
        <f t="shared" si="1"/>
        <v>10</v>
      </c>
      <c r="B28" s="54" t="s">
        <v>162</v>
      </c>
      <c r="C28" s="55" t="s">
        <v>11</v>
      </c>
      <c r="D28" s="55">
        <v>8</v>
      </c>
      <c r="E28" s="251"/>
      <c r="F28" s="56">
        <f>E28*D28</f>
        <v>0</v>
      </c>
    </row>
    <row r="29" spans="1:9" s="49" customFormat="1" ht="33.75" customHeight="1">
      <c r="A29" s="50">
        <f t="shared" si="1"/>
        <v>11</v>
      </c>
      <c r="B29" s="54" t="s">
        <v>163</v>
      </c>
      <c r="C29" s="55" t="s">
        <v>11</v>
      </c>
      <c r="D29" s="55">
        <v>3</v>
      </c>
      <c r="E29" s="251"/>
      <c r="F29" s="56">
        <f>E29*D29</f>
        <v>0</v>
      </c>
    </row>
    <row r="30" spans="1:9" s="49" customFormat="1" ht="138.75" customHeight="1">
      <c r="A30" s="50">
        <f t="shared" si="1"/>
        <v>12</v>
      </c>
      <c r="B30" s="54" t="s">
        <v>159</v>
      </c>
      <c r="C30" s="55" t="s">
        <v>11</v>
      </c>
      <c r="D30" s="55">
        <v>18</v>
      </c>
      <c r="E30" s="251"/>
      <c r="F30" s="56">
        <f>E30*D30</f>
        <v>0</v>
      </c>
    </row>
    <row r="31" spans="1:9" s="58" customFormat="1" ht="27.75" customHeight="1">
      <c r="A31" s="50">
        <f t="shared" si="1"/>
        <v>13</v>
      </c>
      <c r="B31" s="57" t="s">
        <v>157</v>
      </c>
      <c r="C31" s="51" t="s">
        <v>7</v>
      </c>
      <c r="D31" s="51">
        <v>4</v>
      </c>
      <c r="E31" s="249"/>
      <c r="F31" s="46">
        <f>D31*E31</f>
        <v>0</v>
      </c>
    </row>
    <row r="32" spans="1:9" s="58" customFormat="1" ht="18.75" customHeight="1">
      <c r="A32" s="50">
        <f t="shared" si="1"/>
        <v>14</v>
      </c>
      <c r="B32" s="43" t="s">
        <v>164</v>
      </c>
      <c r="C32" s="51" t="s">
        <v>7</v>
      </c>
      <c r="D32" s="51">
        <v>1</v>
      </c>
      <c r="E32" s="249"/>
      <c r="F32" s="46">
        <f>D32*E32</f>
        <v>0</v>
      </c>
    </row>
    <row r="33" spans="1:11" s="58" customFormat="1" ht="28.5" customHeight="1">
      <c r="A33" s="50">
        <f t="shared" si="1"/>
        <v>15</v>
      </c>
      <c r="B33" s="59" t="s">
        <v>104</v>
      </c>
      <c r="C33" s="60" t="s">
        <v>105</v>
      </c>
      <c r="D33" s="60">
        <v>5</v>
      </c>
      <c r="E33" s="252"/>
      <c r="F33" s="61">
        <f>SUM(F19:F32)*D33/100</f>
        <v>0</v>
      </c>
    </row>
    <row r="34" spans="1:11" s="49" customFormat="1" ht="12" customHeight="1" thickBot="1">
      <c r="A34" s="62"/>
      <c r="B34" s="63"/>
      <c r="C34" s="47"/>
      <c r="D34" s="47"/>
      <c r="E34" s="253"/>
      <c r="F34" s="64"/>
    </row>
    <row r="35" spans="1:11" s="35" customFormat="1" ht="28.35" customHeight="1" thickBot="1">
      <c r="A35" s="65" t="s">
        <v>6</v>
      </c>
      <c r="B35" s="66" t="s">
        <v>63</v>
      </c>
      <c r="C35" s="67"/>
      <c r="D35" s="67"/>
      <c r="E35" s="254"/>
      <c r="F35" s="68">
        <f>ROUNDUP(SUM(F19:F34),0)</f>
        <v>0</v>
      </c>
    </row>
    <row r="36" spans="1:11" s="73" customFormat="1" ht="28.35" customHeight="1" thickBot="1">
      <c r="A36" s="69" t="s">
        <v>43</v>
      </c>
      <c r="B36" s="70"/>
      <c r="C36" s="71"/>
      <c r="D36" s="71"/>
      <c r="E36" s="255"/>
      <c r="F36" s="72"/>
    </row>
    <row r="37" spans="1:11" s="49" customFormat="1" ht="43.5" customHeight="1">
      <c r="A37" s="74" t="s">
        <v>16</v>
      </c>
      <c r="B37" s="43" t="s">
        <v>52</v>
      </c>
      <c r="C37" s="51" t="s">
        <v>5</v>
      </c>
      <c r="D37" s="51">
        <v>150</v>
      </c>
      <c r="E37" s="256"/>
      <c r="F37" s="75">
        <f t="shared" ref="F37:F45" si="2">D37*E37</f>
        <v>0</v>
      </c>
    </row>
    <row r="38" spans="1:11" s="49" customFormat="1" ht="39" customHeight="1">
      <c r="A38" s="74" t="s">
        <v>17</v>
      </c>
      <c r="B38" s="43" t="s">
        <v>44</v>
      </c>
      <c r="C38" s="51" t="s">
        <v>5</v>
      </c>
      <c r="D38" s="51">
        <v>350</v>
      </c>
      <c r="E38" s="256"/>
      <c r="F38" s="75">
        <f t="shared" si="2"/>
        <v>0</v>
      </c>
    </row>
    <row r="39" spans="1:11" s="49" customFormat="1" ht="39.75" customHeight="1">
      <c r="A39" s="74" t="s">
        <v>18</v>
      </c>
      <c r="B39" s="43" t="s">
        <v>58</v>
      </c>
      <c r="C39" s="51" t="s">
        <v>5</v>
      </c>
      <c r="D39" s="51">
        <v>35</v>
      </c>
      <c r="E39" s="256"/>
      <c r="F39" s="75">
        <f t="shared" si="2"/>
        <v>0</v>
      </c>
    </row>
    <row r="40" spans="1:11" s="49" customFormat="1" ht="42" customHeight="1">
      <c r="A40" s="74" t="s">
        <v>19</v>
      </c>
      <c r="B40" s="43" t="s">
        <v>165</v>
      </c>
      <c r="C40" s="51" t="s">
        <v>5</v>
      </c>
      <c r="D40" s="51">
        <v>60</v>
      </c>
      <c r="E40" s="256"/>
      <c r="F40" s="75">
        <f t="shared" si="2"/>
        <v>0</v>
      </c>
    </row>
    <row r="41" spans="1:11" s="49" customFormat="1" ht="39" customHeight="1">
      <c r="A41" s="74" t="s">
        <v>20</v>
      </c>
      <c r="B41" s="43" t="s">
        <v>54</v>
      </c>
      <c r="C41" s="51" t="s">
        <v>5</v>
      </c>
      <c r="D41" s="51">
        <v>55</v>
      </c>
      <c r="E41" s="256"/>
      <c r="F41" s="75">
        <f t="shared" si="2"/>
        <v>0</v>
      </c>
    </row>
    <row r="42" spans="1:11" s="35" customFormat="1" ht="39.75" customHeight="1">
      <c r="A42" s="74" t="s">
        <v>21</v>
      </c>
      <c r="B42" s="43" t="s">
        <v>55</v>
      </c>
      <c r="C42" s="52" t="s">
        <v>5</v>
      </c>
      <c r="D42" s="52">
        <f>D37+D38+D39</f>
        <v>535</v>
      </c>
      <c r="E42" s="257"/>
      <c r="F42" s="75">
        <f t="shared" si="2"/>
        <v>0</v>
      </c>
    </row>
    <row r="43" spans="1:11" s="35" customFormat="1" ht="43.5" customHeight="1">
      <c r="A43" s="74" t="s">
        <v>22</v>
      </c>
      <c r="B43" s="43" t="s">
        <v>56</v>
      </c>
      <c r="C43" s="52" t="s">
        <v>5</v>
      </c>
      <c r="D43" s="52">
        <v>40</v>
      </c>
      <c r="E43" s="257"/>
      <c r="F43" s="75">
        <f t="shared" si="2"/>
        <v>0</v>
      </c>
      <c r="G43" s="76"/>
      <c r="H43" s="76"/>
      <c r="I43" s="77"/>
      <c r="J43" s="77"/>
      <c r="K43" s="77"/>
    </row>
    <row r="44" spans="1:11" s="35" customFormat="1" ht="42.75" customHeight="1">
      <c r="A44" s="74" t="s">
        <v>171</v>
      </c>
      <c r="B44" s="43" t="s">
        <v>35</v>
      </c>
      <c r="C44" s="52" t="s">
        <v>11</v>
      </c>
      <c r="D44" s="52">
        <v>14</v>
      </c>
      <c r="E44" s="257"/>
      <c r="F44" s="75">
        <f t="shared" si="2"/>
        <v>0</v>
      </c>
    </row>
    <row r="45" spans="1:11" s="35" customFormat="1" ht="43.5" customHeight="1">
      <c r="A45" s="74" t="s">
        <v>23</v>
      </c>
      <c r="B45" s="43" t="s">
        <v>57</v>
      </c>
      <c r="C45" s="52" t="s">
        <v>11</v>
      </c>
      <c r="D45" s="52">
        <v>3</v>
      </c>
      <c r="E45" s="257"/>
      <c r="F45" s="75">
        <f t="shared" si="2"/>
        <v>0</v>
      </c>
    </row>
    <row r="46" spans="1:11" s="35" customFormat="1" ht="42.75" customHeight="1">
      <c r="A46" s="78">
        <v>10</v>
      </c>
      <c r="B46" s="79" t="s">
        <v>168</v>
      </c>
      <c r="C46" s="52" t="s">
        <v>7</v>
      </c>
      <c r="D46" s="52">
        <v>1</v>
      </c>
      <c r="E46" s="250"/>
      <c r="F46" s="46">
        <f>D46*E46</f>
        <v>0</v>
      </c>
    </row>
    <row r="47" spans="1:11" s="35" customFormat="1" ht="21.75" customHeight="1">
      <c r="A47" s="80" t="s">
        <v>24</v>
      </c>
      <c r="B47" s="79" t="s">
        <v>36</v>
      </c>
      <c r="C47" s="52"/>
      <c r="D47" s="52"/>
      <c r="E47" s="250"/>
      <c r="F47" s="46"/>
    </row>
    <row r="48" spans="1:11" s="35" customFormat="1" ht="18.75" customHeight="1">
      <c r="A48" s="81"/>
      <c r="B48" s="79" t="s">
        <v>37</v>
      </c>
      <c r="C48" s="52" t="s">
        <v>11</v>
      </c>
      <c r="D48" s="52">
        <v>1</v>
      </c>
      <c r="E48" s="250"/>
      <c r="F48" s="46">
        <f>D48*E48</f>
        <v>0</v>
      </c>
    </row>
    <row r="49" spans="1:10" s="35" customFormat="1" ht="20.25" customHeight="1">
      <c r="A49" s="80" t="s">
        <v>24</v>
      </c>
      <c r="B49" s="79" t="s">
        <v>38</v>
      </c>
      <c r="C49" s="52"/>
      <c r="D49" s="52"/>
      <c r="E49" s="258"/>
      <c r="F49" s="46"/>
    </row>
    <row r="50" spans="1:10" s="35" customFormat="1" ht="15.75" customHeight="1">
      <c r="A50" s="81"/>
      <c r="B50" s="79" t="s">
        <v>167</v>
      </c>
      <c r="C50" s="52" t="s">
        <v>11</v>
      </c>
      <c r="D50" s="52">
        <v>1</v>
      </c>
      <c r="E50" s="250"/>
      <c r="F50" s="46">
        <f>D50*E50</f>
        <v>0</v>
      </c>
    </row>
    <row r="51" spans="1:10" s="35" customFormat="1" ht="14.1" customHeight="1">
      <c r="A51" s="80" t="s">
        <v>24</v>
      </c>
      <c r="B51" s="79" t="s">
        <v>53</v>
      </c>
      <c r="C51" s="52" t="s">
        <v>11</v>
      </c>
      <c r="D51" s="52">
        <v>1</v>
      </c>
      <c r="E51" s="250"/>
      <c r="F51" s="46">
        <f>D51*E51</f>
        <v>0</v>
      </c>
      <c r="G51" s="82"/>
    </row>
    <row r="52" spans="1:10" s="35" customFormat="1" ht="14.1" customHeight="1">
      <c r="A52" s="80" t="s">
        <v>24</v>
      </c>
      <c r="B52" s="79" t="s">
        <v>39</v>
      </c>
      <c r="C52" s="52"/>
      <c r="D52" s="52"/>
      <c r="E52" s="250"/>
      <c r="F52" s="46"/>
      <c r="G52" s="82"/>
    </row>
    <row r="53" spans="1:10" s="35" customFormat="1" ht="14.1" customHeight="1">
      <c r="A53" s="81"/>
      <c r="B53" s="79" t="s">
        <v>40</v>
      </c>
      <c r="C53" s="52" t="s">
        <v>11</v>
      </c>
      <c r="D53" s="52">
        <v>14</v>
      </c>
      <c r="E53" s="250"/>
      <c r="F53" s="46">
        <f t="shared" ref="F53:F58" si="3">D53*E53</f>
        <v>0</v>
      </c>
      <c r="G53" s="82"/>
      <c r="H53" s="82"/>
      <c r="I53" s="82"/>
      <c r="J53" s="82"/>
    </row>
    <row r="54" spans="1:10" s="35" customFormat="1" ht="14.1" customHeight="1">
      <c r="A54" s="81"/>
      <c r="B54" s="79" t="s">
        <v>45</v>
      </c>
      <c r="C54" s="52" t="s">
        <v>11</v>
      </c>
      <c r="D54" s="52">
        <v>2</v>
      </c>
      <c r="E54" s="250"/>
      <c r="F54" s="46">
        <f t="shared" si="3"/>
        <v>0</v>
      </c>
      <c r="G54" s="82"/>
      <c r="H54" s="82"/>
      <c r="I54" s="82"/>
      <c r="J54" s="82"/>
    </row>
    <row r="55" spans="1:10" s="35" customFormat="1" ht="14.1" customHeight="1">
      <c r="A55" s="81"/>
      <c r="B55" s="79" t="s">
        <v>41</v>
      </c>
      <c r="C55" s="52" t="s">
        <v>11</v>
      </c>
      <c r="D55" s="52">
        <v>10</v>
      </c>
      <c r="E55" s="250"/>
      <c r="F55" s="46">
        <f t="shared" si="3"/>
        <v>0</v>
      </c>
      <c r="G55" s="82"/>
      <c r="H55" s="82"/>
      <c r="I55" s="82"/>
      <c r="J55" s="82"/>
    </row>
    <row r="56" spans="1:10" s="35" customFormat="1" ht="14.1" customHeight="1">
      <c r="A56" s="81"/>
      <c r="B56" s="43" t="s">
        <v>42</v>
      </c>
      <c r="C56" s="52" t="s">
        <v>11</v>
      </c>
      <c r="D56" s="52">
        <v>2</v>
      </c>
      <c r="E56" s="250"/>
      <c r="F56" s="46">
        <f>D56*E56</f>
        <v>0</v>
      </c>
      <c r="G56" s="82"/>
      <c r="H56" s="82"/>
      <c r="I56" s="82"/>
      <c r="J56" s="82"/>
    </row>
    <row r="57" spans="1:10" s="82" customFormat="1" ht="14.1" customHeight="1">
      <c r="A57" s="83"/>
      <c r="B57" s="43" t="s">
        <v>156</v>
      </c>
      <c r="C57" s="52" t="s">
        <v>11</v>
      </c>
      <c r="D57" s="52">
        <v>1</v>
      </c>
      <c r="E57" s="250"/>
      <c r="F57" s="46">
        <f t="shared" ref="F57" si="4">D57*E57</f>
        <v>0</v>
      </c>
      <c r="G57" s="35"/>
      <c r="H57" s="35"/>
      <c r="I57" s="35"/>
      <c r="J57" s="35"/>
    </row>
    <row r="58" spans="1:10" s="82" customFormat="1" ht="14.1" customHeight="1">
      <c r="A58" s="83"/>
      <c r="B58" s="43" t="s">
        <v>96</v>
      </c>
      <c r="C58" s="52" t="s">
        <v>11</v>
      </c>
      <c r="D58" s="52">
        <v>2</v>
      </c>
      <c r="E58" s="250"/>
      <c r="F58" s="46">
        <f t="shared" si="3"/>
        <v>0</v>
      </c>
      <c r="G58" s="35"/>
      <c r="H58" s="35"/>
      <c r="I58" s="35"/>
      <c r="J58" s="35"/>
    </row>
    <row r="59" spans="1:10" s="35" customFormat="1" ht="32.25" customHeight="1">
      <c r="A59" s="80" t="s">
        <v>24</v>
      </c>
      <c r="B59" s="84" t="s">
        <v>25</v>
      </c>
      <c r="C59" s="52" t="s">
        <v>7</v>
      </c>
      <c r="D59" s="52">
        <v>1</v>
      </c>
      <c r="E59" s="250"/>
      <c r="F59" s="46"/>
    </row>
    <row r="60" spans="1:10" s="35" customFormat="1" ht="86.25" customHeight="1">
      <c r="A60" s="74" t="s">
        <v>172</v>
      </c>
      <c r="B60" s="85" t="s">
        <v>169</v>
      </c>
      <c r="C60" s="51" t="s">
        <v>7</v>
      </c>
      <c r="D60" s="51">
        <v>1</v>
      </c>
      <c r="E60" s="249"/>
      <c r="F60" s="46">
        <f>E60*D60</f>
        <v>0</v>
      </c>
    </row>
    <row r="61" spans="1:10" s="35" customFormat="1" ht="21" customHeight="1">
      <c r="A61" s="86"/>
      <c r="B61" s="43" t="s">
        <v>49</v>
      </c>
      <c r="C61" s="51" t="s">
        <v>5</v>
      </c>
      <c r="D61" s="51">
        <v>20</v>
      </c>
      <c r="E61" s="249"/>
      <c r="F61" s="46">
        <f t="shared" ref="F61:F64" si="5">D61*E61</f>
        <v>0</v>
      </c>
    </row>
    <row r="62" spans="1:10" s="35" customFormat="1" ht="12">
      <c r="A62" s="86"/>
      <c r="B62" s="43" t="s">
        <v>155</v>
      </c>
      <c r="C62" s="51" t="s">
        <v>5</v>
      </c>
      <c r="D62" s="51">
        <v>150</v>
      </c>
      <c r="E62" s="249"/>
      <c r="F62" s="46">
        <f t="shared" si="5"/>
        <v>0</v>
      </c>
    </row>
    <row r="63" spans="1:10" s="35" customFormat="1" ht="12">
      <c r="A63" s="86"/>
      <c r="B63" s="43" t="s">
        <v>48</v>
      </c>
      <c r="C63" s="51" t="s">
        <v>5</v>
      </c>
      <c r="D63" s="51">
        <v>30</v>
      </c>
      <c r="E63" s="249"/>
      <c r="F63" s="46">
        <f t="shared" si="5"/>
        <v>0</v>
      </c>
    </row>
    <row r="64" spans="1:10" s="35" customFormat="1">
      <c r="A64" s="87"/>
      <c r="B64" s="88" t="s">
        <v>47</v>
      </c>
      <c r="C64" s="51" t="s">
        <v>5</v>
      </c>
      <c r="D64" s="51">
        <v>40</v>
      </c>
      <c r="E64" s="249"/>
      <c r="F64" s="46">
        <f t="shared" si="5"/>
        <v>0</v>
      </c>
    </row>
    <row r="65" spans="1:6" s="35" customFormat="1">
      <c r="A65" s="89"/>
      <c r="B65" s="43" t="s">
        <v>154</v>
      </c>
      <c r="C65" s="51" t="s">
        <v>5</v>
      </c>
      <c r="D65" s="51">
        <v>120</v>
      </c>
      <c r="E65" s="249"/>
      <c r="F65" s="46">
        <f t="shared" ref="F65" si="6">D65*E65</f>
        <v>0</v>
      </c>
    </row>
    <row r="66" spans="1:6" s="35" customFormat="1" ht="24">
      <c r="A66" s="90" t="s">
        <v>13</v>
      </c>
      <c r="B66" s="91" t="s">
        <v>33</v>
      </c>
      <c r="C66" s="52" t="s">
        <v>7</v>
      </c>
      <c r="D66" s="52">
        <v>6</v>
      </c>
      <c r="E66" s="250"/>
      <c r="F66" s="46">
        <f t="shared" ref="F66:F71" si="7">D66*E66</f>
        <v>0</v>
      </c>
    </row>
    <row r="67" spans="1:6" s="35" customFormat="1" ht="24">
      <c r="A67" s="90" t="s">
        <v>14</v>
      </c>
      <c r="B67" s="91" t="s">
        <v>32</v>
      </c>
      <c r="C67" s="52" t="s">
        <v>7</v>
      </c>
      <c r="D67" s="52">
        <v>2</v>
      </c>
      <c r="E67" s="250"/>
      <c r="F67" s="46">
        <f t="shared" si="7"/>
        <v>0</v>
      </c>
    </row>
    <row r="68" spans="1:6" s="35" customFormat="1" ht="27" customHeight="1">
      <c r="A68" s="74" t="s">
        <v>29</v>
      </c>
      <c r="B68" s="43" t="s">
        <v>50</v>
      </c>
      <c r="C68" s="52" t="s">
        <v>7</v>
      </c>
      <c r="D68" s="52">
        <v>10</v>
      </c>
      <c r="E68" s="250"/>
      <c r="F68" s="46">
        <f t="shared" si="7"/>
        <v>0</v>
      </c>
    </row>
    <row r="69" spans="1:6" s="35" customFormat="1" ht="31.5" customHeight="1">
      <c r="A69" s="74" t="s">
        <v>15</v>
      </c>
      <c r="B69" s="43" t="s">
        <v>51</v>
      </c>
      <c r="C69" s="52" t="s">
        <v>7</v>
      </c>
      <c r="D69" s="52">
        <v>15</v>
      </c>
      <c r="E69" s="250"/>
      <c r="F69" s="46">
        <f t="shared" si="7"/>
        <v>0</v>
      </c>
    </row>
    <row r="70" spans="1:6" s="35" customFormat="1" ht="17.25" customHeight="1">
      <c r="A70" s="90" t="s">
        <v>26</v>
      </c>
      <c r="B70" s="91" t="s">
        <v>34</v>
      </c>
      <c r="C70" s="52" t="s">
        <v>11</v>
      </c>
      <c r="D70" s="52">
        <v>2</v>
      </c>
      <c r="E70" s="250"/>
      <c r="F70" s="46">
        <f t="shared" si="7"/>
        <v>0</v>
      </c>
    </row>
    <row r="71" spans="1:6" s="49" customFormat="1" ht="35.25" customHeight="1">
      <c r="A71" s="74" t="s">
        <v>30</v>
      </c>
      <c r="B71" s="92" t="s">
        <v>166</v>
      </c>
      <c r="C71" s="93" t="s">
        <v>5</v>
      </c>
      <c r="D71" s="1">
        <v>45</v>
      </c>
      <c r="E71" s="250"/>
      <c r="F71" s="46">
        <f t="shared" si="7"/>
        <v>0</v>
      </c>
    </row>
    <row r="72" spans="1:6" s="35" customFormat="1" ht="29.25" customHeight="1">
      <c r="A72" s="94">
        <v>18</v>
      </c>
      <c r="B72" s="79" t="s">
        <v>101</v>
      </c>
      <c r="C72" s="51" t="s">
        <v>5</v>
      </c>
      <c r="D72" s="51">
        <v>20</v>
      </c>
      <c r="E72" s="249"/>
      <c r="F72" s="46">
        <f>D72*E72</f>
        <v>0</v>
      </c>
    </row>
    <row r="73" spans="1:6" s="35" customFormat="1" ht="62.25" customHeight="1">
      <c r="A73" s="94">
        <v>19</v>
      </c>
      <c r="B73" s="88" t="s">
        <v>46</v>
      </c>
      <c r="C73" s="51" t="s">
        <v>5</v>
      </c>
      <c r="D73" s="51">
        <v>20</v>
      </c>
      <c r="E73" s="249"/>
      <c r="F73" s="46">
        <f>D73*E73</f>
        <v>0</v>
      </c>
    </row>
    <row r="74" spans="1:6" s="35" customFormat="1" ht="20.25" customHeight="1">
      <c r="A74" s="95" t="s">
        <v>173</v>
      </c>
      <c r="B74" s="43" t="s">
        <v>86</v>
      </c>
      <c r="C74" s="51" t="s">
        <v>5</v>
      </c>
      <c r="D74" s="51">
        <v>150</v>
      </c>
      <c r="E74" s="249"/>
      <c r="F74" s="46">
        <f t="shared" ref="F74" si="8">D74*E74</f>
        <v>0</v>
      </c>
    </row>
    <row r="75" spans="1:6" s="35" customFormat="1" ht="23.25" customHeight="1">
      <c r="A75" s="95" t="s">
        <v>174</v>
      </c>
      <c r="B75" s="43" t="s">
        <v>87</v>
      </c>
      <c r="C75" s="51" t="s">
        <v>5</v>
      </c>
      <c r="D75" s="51">
        <v>120</v>
      </c>
      <c r="E75" s="249"/>
      <c r="F75" s="46">
        <f t="shared" ref="F75:F79" si="9">D75*E75</f>
        <v>0</v>
      </c>
    </row>
    <row r="76" spans="1:6" s="35" customFormat="1" ht="23.25" customHeight="1">
      <c r="A76" s="95">
        <f t="shared" ref="A76:A80" si="10">A75+1</f>
        <v>22</v>
      </c>
      <c r="B76" s="43" t="s">
        <v>88</v>
      </c>
      <c r="C76" s="52" t="s">
        <v>5</v>
      </c>
      <c r="D76" s="52">
        <f>D75+D74</f>
        <v>270</v>
      </c>
      <c r="E76" s="257"/>
      <c r="F76" s="75">
        <f t="shared" si="9"/>
        <v>0</v>
      </c>
    </row>
    <row r="77" spans="1:6" s="35" customFormat="1" ht="23.25" customHeight="1">
      <c r="A77" s="95">
        <f t="shared" si="10"/>
        <v>23</v>
      </c>
      <c r="B77" s="43" t="s">
        <v>89</v>
      </c>
      <c r="C77" s="52" t="s">
        <v>7</v>
      </c>
      <c r="D77" s="52">
        <v>1</v>
      </c>
      <c r="E77" s="257"/>
      <c r="F77" s="75">
        <f t="shared" si="9"/>
        <v>0</v>
      </c>
    </row>
    <row r="78" spans="1:6" s="35" customFormat="1" ht="27.75" customHeight="1">
      <c r="A78" s="95" t="s">
        <v>175</v>
      </c>
      <c r="B78" s="43" t="s">
        <v>98</v>
      </c>
      <c r="C78" s="51" t="s">
        <v>5</v>
      </c>
      <c r="D78" s="51">
        <v>120</v>
      </c>
      <c r="E78" s="256"/>
      <c r="F78" s="75">
        <f t="shared" si="9"/>
        <v>0</v>
      </c>
    </row>
    <row r="79" spans="1:6" s="35" customFormat="1" ht="28.5" customHeight="1">
      <c r="A79" s="95" t="s">
        <v>102</v>
      </c>
      <c r="B79" s="43" t="s">
        <v>97</v>
      </c>
      <c r="C79" s="51" t="s">
        <v>5</v>
      </c>
      <c r="D79" s="51">
        <v>40</v>
      </c>
      <c r="E79" s="256"/>
      <c r="F79" s="75">
        <f t="shared" si="9"/>
        <v>0</v>
      </c>
    </row>
    <row r="80" spans="1:6" s="35" customFormat="1" ht="22.5" customHeight="1">
      <c r="A80" s="95">
        <f t="shared" si="10"/>
        <v>26</v>
      </c>
      <c r="B80" s="79" t="s">
        <v>170</v>
      </c>
      <c r="C80" s="52" t="s">
        <v>7</v>
      </c>
      <c r="D80" s="52">
        <v>1</v>
      </c>
      <c r="E80" s="250"/>
      <c r="F80" s="46">
        <f>D80*E80</f>
        <v>0</v>
      </c>
    </row>
    <row r="81" spans="1:6" s="35" customFormat="1" ht="23.25" customHeight="1">
      <c r="A81" s="83"/>
      <c r="B81" s="43" t="s">
        <v>156</v>
      </c>
      <c r="C81" s="52" t="s">
        <v>11</v>
      </c>
      <c r="D81" s="52">
        <v>2</v>
      </c>
      <c r="E81" s="250"/>
      <c r="F81" s="46">
        <f t="shared" ref="F81" si="11">D81*E81</f>
        <v>0</v>
      </c>
    </row>
    <row r="82" spans="1:6" s="35" customFormat="1" ht="28.5" customHeight="1">
      <c r="A82" s="80" t="s">
        <v>24</v>
      </c>
      <c r="B82" s="84" t="s">
        <v>25</v>
      </c>
      <c r="C82" s="52" t="s">
        <v>7</v>
      </c>
      <c r="D82" s="52">
        <v>1</v>
      </c>
      <c r="E82" s="250"/>
      <c r="F82" s="46"/>
    </row>
    <row r="83" spans="1:6" s="35" customFormat="1" ht="15" customHeight="1">
      <c r="A83" s="96"/>
      <c r="B83" s="97"/>
      <c r="C83" s="98"/>
      <c r="D83" s="98"/>
      <c r="E83" s="259"/>
      <c r="F83" s="99"/>
    </row>
    <row r="84" spans="1:6" s="35" customFormat="1" ht="20.25" customHeight="1">
      <c r="A84" s="100"/>
      <c r="B84" s="97"/>
      <c r="C84" s="101"/>
      <c r="D84" s="101"/>
      <c r="E84" s="260"/>
      <c r="F84" s="102"/>
    </row>
    <row r="85" spans="1:6" s="35" customFormat="1" ht="27.75" customHeight="1">
      <c r="A85" s="81">
        <v>27</v>
      </c>
      <c r="B85" s="59" t="s">
        <v>104</v>
      </c>
      <c r="C85" s="60" t="s">
        <v>105</v>
      </c>
      <c r="D85" s="60">
        <v>5</v>
      </c>
      <c r="E85" s="252"/>
      <c r="F85" s="61">
        <f>SUM(F37:F83)*D85/100</f>
        <v>0</v>
      </c>
    </row>
    <row r="86" spans="1:6" s="35" customFormat="1" ht="17.25" customHeight="1" thickBot="1">
      <c r="A86" s="103"/>
      <c r="B86" s="104"/>
      <c r="C86" s="105"/>
      <c r="D86" s="105"/>
      <c r="E86" s="261"/>
      <c r="F86" s="106"/>
    </row>
    <row r="87" spans="1:6" s="35" customFormat="1" ht="17.25" customHeight="1" thickBot="1">
      <c r="A87" s="107"/>
      <c r="B87" s="108" t="s">
        <v>27</v>
      </c>
      <c r="C87" s="109"/>
      <c r="D87" s="109"/>
      <c r="E87" s="262"/>
      <c r="F87" s="110">
        <f>ROUNDUP(SUM(F60:F86),0)+ROUNDUP(SUM(F37:F46),0)</f>
        <v>0</v>
      </c>
    </row>
    <row r="88" spans="1:6" s="35" customFormat="1" ht="17.25" customHeight="1" thickBot="1">
      <c r="A88" s="111"/>
      <c r="B88" s="112"/>
      <c r="C88" s="113"/>
      <c r="D88" s="114"/>
      <c r="E88" s="263"/>
      <c r="F88" s="115"/>
    </row>
    <row r="89" spans="1:6" s="73" customFormat="1" ht="28.35" customHeight="1" thickBot="1">
      <c r="A89" s="116" t="s">
        <v>64</v>
      </c>
      <c r="B89" s="117"/>
      <c r="C89" s="118"/>
      <c r="D89" s="118"/>
      <c r="E89" s="264"/>
      <c r="F89" s="119"/>
    </row>
    <row r="90" spans="1:6" s="35" customFormat="1" ht="34.5" customHeight="1">
      <c r="A90" s="120">
        <v>1</v>
      </c>
      <c r="B90" s="121" t="s">
        <v>103</v>
      </c>
      <c r="C90" s="122" t="s">
        <v>5</v>
      </c>
      <c r="D90" s="123">
        <v>220</v>
      </c>
      <c r="E90" s="250"/>
      <c r="F90" s="46">
        <f t="shared" ref="F90:F95" si="12">D90*E90</f>
        <v>0</v>
      </c>
    </row>
    <row r="91" spans="1:6" s="35" customFormat="1" ht="57" customHeight="1">
      <c r="A91" s="124">
        <v>2</v>
      </c>
      <c r="B91" s="43" t="s">
        <v>65</v>
      </c>
      <c r="C91" s="123" t="s">
        <v>5</v>
      </c>
      <c r="D91" s="123">
        <v>200</v>
      </c>
      <c r="E91" s="250"/>
      <c r="F91" s="46">
        <f t="shared" si="12"/>
        <v>0</v>
      </c>
    </row>
    <row r="92" spans="1:6" s="35" customFormat="1" ht="46.5" customHeight="1">
      <c r="A92" s="125">
        <v>3</v>
      </c>
      <c r="B92" s="53" t="s">
        <v>83</v>
      </c>
      <c r="C92" s="126" t="s">
        <v>7</v>
      </c>
      <c r="D92" s="126">
        <v>3</v>
      </c>
      <c r="E92" s="250"/>
      <c r="F92" s="46">
        <f t="shared" si="12"/>
        <v>0</v>
      </c>
    </row>
    <row r="93" spans="1:6" s="35" customFormat="1" ht="35.25" customHeight="1">
      <c r="A93" s="125">
        <v>4</v>
      </c>
      <c r="B93" s="53" t="s">
        <v>84</v>
      </c>
      <c r="C93" s="126" t="s">
        <v>7</v>
      </c>
      <c r="D93" s="126">
        <v>1</v>
      </c>
      <c r="E93" s="250"/>
      <c r="F93" s="46">
        <f t="shared" si="12"/>
        <v>0</v>
      </c>
    </row>
    <row r="94" spans="1:6" s="35" customFormat="1" ht="28.5" customHeight="1">
      <c r="A94" s="125">
        <v>6</v>
      </c>
      <c r="B94" s="127" t="s">
        <v>176</v>
      </c>
      <c r="C94" s="126" t="s">
        <v>7</v>
      </c>
      <c r="D94" s="126">
        <v>1</v>
      </c>
      <c r="E94" s="250"/>
      <c r="F94" s="46">
        <f t="shared" si="12"/>
        <v>0</v>
      </c>
    </row>
    <row r="95" spans="1:6" s="35" customFormat="1" ht="18" customHeight="1">
      <c r="A95" s="125">
        <v>7</v>
      </c>
      <c r="B95" s="91" t="s">
        <v>85</v>
      </c>
      <c r="C95" s="91" t="s">
        <v>7</v>
      </c>
      <c r="D95" s="91">
        <v>1</v>
      </c>
      <c r="E95" s="265"/>
      <c r="F95" s="45">
        <f t="shared" si="12"/>
        <v>0</v>
      </c>
    </row>
    <row r="96" spans="1:6" s="49" customFormat="1" ht="28.35" customHeight="1" thickBot="1">
      <c r="A96" s="81">
        <v>8</v>
      </c>
      <c r="B96" s="59" t="s">
        <v>104</v>
      </c>
      <c r="C96" s="128" t="s">
        <v>105</v>
      </c>
      <c r="D96" s="128">
        <v>5</v>
      </c>
      <c r="E96" s="266"/>
      <c r="F96" s="129">
        <f>SUM(F90:F94)*D96/100</f>
        <v>0</v>
      </c>
    </row>
    <row r="97" spans="1:6" s="35" customFormat="1" ht="28.35" customHeight="1" thickBot="1">
      <c r="A97" s="130" t="s">
        <v>6</v>
      </c>
      <c r="B97" s="131" t="s">
        <v>66</v>
      </c>
      <c r="C97" s="132"/>
      <c r="D97" s="132"/>
      <c r="E97" s="267"/>
      <c r="F97" s="133">
        <f>SUM(F90:F96)</f>
        <v>0</v>
      </c>
    </row>
    <row r="98" spans="1:6" s="41" customFormat="1" ht="28.5" customHeight="1" thickBot="1">
      <c r="A98" s="116" t="s">
        <v>152</v>
      </c>
      <c r="B98" s="117"/>
      <c r="C98" s="134"/>
      <c r="D98" s="134"/>
      <c r="E98" s="264"/>
      <c r="F98" s="119"/>
    </row>
    <row r="99" spans="1:6" s="41" customFormat="1" ht="134.25" customHeight="1">
      <c r="A99" s="81">
        <v>1</v>
      </c>
      <c r="B99" s="135" t="s">
        <v>177</v>
      </c>
      <c r="C99" s="136" t="s">
        <v>11</v>
      </c>
      <c r="D99" s="137">
        <v>1</v>
      </c>
      <c r="E99" s="268"/>
      <c r="F99" s="139">
        <f t="shared" ref="F99:F107" si="13">D99*E99</f>
        <v>0</v>
      </c>
    </row>
    <row r="100" spans="1:6" s="49" customFormat="1" ht="21" customHeight="1">
      <c r="A100" s="81">
        <f>A99+1</f>
        <v>2</v>
      </c>
      <c r="B100" s="140" t="s">
        <v>106</v>
      </c>
      <c r="C100" s="141" t="s">
        <v>11</v>
      </c>
      <c r="D100" s="142">
        <v>2</v>
      </c>
      <c r="E100" s="269"/>
      <c r="F100" s="139">
        <f t="shared" si="13"/>
        <v>0</v>
      </c>
    </row>
    <row r="101" spans="1:6" s="49" customFormat="1" ht="33" customHeight="1">
      <c r="A101" s="81">
        <f t="shared" ref="A101:A118" si="14">A100+1</f>
        <v>3</v>
      </c>
      <c r="B101" s="144" t="s">
        <v>126</v>
      </c>
      <c r="C101" s="145" t="s">
        <v>11</v>
      </c>
      <c r="D101" s="146">
        <v>1</v>
      </c>
      <c r="E101" s="270"/>
      <c r="F101" s="139">
        <f t="shared" si="13"/>
        <v>0</v>
      </c>
    </row>
    <row r="102" spans="1:6" s="41" customFormat="1" ht="26.25" customHeight="1">
      <c r="A102" s="81">
        <f t="shared" si="14"/>
        <v>4</v>
      </c>
      <c r="B102" s="140" t="s">
        <v>107</v>
      </c>
      <c r="C102" s="141" t="s">
        <v>11</v>
      </c>
      <c r="D102" s="142">
        <v>2</v>
      </c>
      <c r="E102" s="269"/>
      <c r="F102" s="139">
        <f t="shared" si="13"/>
        <v>0</v>
      </c>
    </row>
    <row r="103" spans="1:6" s="41" customFormat="1" ht="18" customHeight="1">
      <c r="A103" s="81">
        <f t="shared" si="14"/>
        <v>5</v>
      </c>
      <c r="B103" s="144" t="s">
        <v>108</v>
      </c>
      <c r="C103" s="141" t="s">
        <v>11</v>
      </c>
      <c r="D103" s="142">
        <v>1</v>
      </c>
      <c r="E103" s="269"/>
      <c r="F103" s="139">
        <f t="shared" si="13"/>
        <v>0</v>
      </c>
    </row>
    <row r="104" spans="1:6" s="41" customFormat="1" ht="27.75" customHeight="1">
      <c r="A104" s="81">
        <f t="shared" si="14"/>
        <v>6</v>
      </c>
      <c r="B104" s="147" t="s">
        <v>181</v>
      </c>
      <c r="C104" s="143" t="s">
        <v>11</v>
      </c>
      <c r="D104" s="148">
        <v>8</v>
      </c>
      <c r="E104" s="269"/>
      <c r="F104" s="139">
        <f t="shared" si="13"/>
        <v>0</v>
      </c>
    </row>
    <row r="105" spans="1:6" s="41" customFormat="1" ht="27.75" customHeight="1">
      <c r="A105" s="81">
        <f t="shared" si="14"/>
        <v>7</v>
      </c>
      <c r="B105" s="147" t="s">
        <v>127</v>
      </c>
      <c r="C105" s="143" t="s">
        <v>11</v>
      </c>
      <c r="D105" s="148">
        <v>8</v>
      </c>
      <c r="E105" s="269"/>
      <c r="F105" s="139">
        <f t="shared" si="13"/>
        <v>0</v>
      </c>
    </row>
    <row r="106" spans="1:6" s="41" customFormat="1" ht="27.75" customHeight="1">
      <c r="A106" s="81">
        <f t="shared" si="14"/>
        <v>8</v>
      </c>
      <c r="B106" s="147" t="s">
        <v>128</v>
      </c>
      <c r="C106" s="143" t="s">
        <v>11</v>
      </c>
      <c r="D106" s="148">
        <v>3</v>
      </c>
      <c r="E106" s="270"/>
      <c r="F106" s="139">
        <f t="shared" si="13"/>
        <v>0</v>
      </c>
    </row>
    <row r="107" spans="1:6" s="41" customFormat="1" ht="27.75" customHeight="1">
      <c r="A107" s="81">
        <f t="shared" si="14"/>
        <v>9</v>
      </c>
      <c r="B107" s="147" t="s">
        <v>129</v>
      </c>
      <c r="C107" s="143" t="s">
        <v>11</v>
      </c>
      <c r="D107" s="148">
        <v>3</v>
      </c>
      <c r="E107" s="270"/>
      <c r="F107" s="139">
        <f t="shared" si="13"/>
        <v>0</v>
      </c>
    </row>
    <row r="108" spans="1:6" s="41" customFormat="1" ht="24" customHeight="1">
      <c r="A108" s="81">
        <f t="shared" si="14"/>
        <v>10</v>
      </c>
      <c r="B108" s="147" t="s">
        <v>130</v>
      </c>
      <c r="C108" s="143" t="s">
        <v>11</v>
      </c>
      <c r="D108" s="148">
        <v>3</v>
      </c>
      <c r="E108" s="269"/>
      <c r="F108" s="139">
        <f t="shared" ref="F108" si="15">D108*E108</f>
        <v>0</v>
      </c>
    </row>
    <row r="109" spans="1:6" s="41" customFormat="1" ht="27.75" customHeight="1">
      <c r="A109" s="81">
        <f t="shared" si="14"/>
        <v>11</v>
      </c>
      <c r="B109" s="144" t="s">
        <v>131</v>
      </c>
      <c r="C109" s="145" t="s">
        <v>11</v>
      </c>
      <c r="D109" s="146">
        <v>5</v>
      </c>
      <c r="E109" s="271"/>
      <c r="F109" s="139">
        <f t="shared" ref="F109:F130" si="16">D109*E109</f>
        <v>0</v>
      </c>
    </row>
    <row r="110" spans="1:6" s="41" customFormat="1" ht="27.75" customHeight="1">
      <c r="A110" s="81">
        <f t="shared" si="14"/>
        <v>12</v>
      </c>
      <c r="B110" s="149" t="s">
        <v>132</v>
      </c>
      <c r="C110" s="150" t="s">
        <v>11</v>
      </c>
      <c r="D110" s="151">
        <v>1</v>
      </c>
      <c r="E110" s="272"/>
      <c r="F110" s="139">
        <f t="shared" si="16"/>
        <v>0</v>
      </c>
    </row>
    <row r="111" spans="1:6" s="41" customFormat="1" ht="27.75" customHeight="1">
      <c r="A111" s="81">
        <f t="shared" si="14"/>
        <v>13</v>
      </c>
      <c r="B111" s="149" t="s">
        <v>133</v>
      </c>
      <c r="C111" s="150" t="s">
        <v>11</v>
      </c>
      <c r="D111" s="151">
        <v>6</v>
      </c>
      <c r="E111" s="272"/>
      <c r="F111" s="139">
        <f t="shared" si="16"/>
        <v>0</v>
      </c>
    </row>
    <row r="112" spans="1:6" s="41" customFormat="1" ht="27.75" customHeight="1">
      <c r="A112" s="81">
        <f t="shared" si="14"/>
        <v>14</v>
      </c>
      <c r="B112" s="147" t="s">
        <v>134</v>
      </c>
      <c r="C112" s="136" t="s">
        <v>11</v>
      </c>
      <c r="D112" s="137">
        <v>2</v>
      </c>
      <c r="E112" s="273"/>
      <c r="F112" s="139">
        <f t="shared" si="16"/>
        <v>0</v>
      </c>
    </row>
    <row r="113" spans="1:6" s="41" customFormat="1" ht="17.25" customHeight="1">
      <c r="A113" s="81">
        <f t="shared" si="14"/>
        <v>15</v>
      </c>
      <c r="B113" s="147" t="s">
        <v>109</v>
      </c>
      <c r="C113" s="136" t="s">
        <v>11</v>
      </c>
      <c r="D113" s="137">
        <v>19</v>
      </c>
      <c r="E113" s="273"/>
      <c r="F113" s="139">
        <f t="shared" si="16"/>
        <v>0</v>
      </c>
    </row>
    <row r="114" spans="1:6" s="41" customFormat="1" ht="27.75" customHeight="1">
      <c r="A114" s="81">
        <f t="shared" si="14"/>
        <v>16</v>
      </c>
      <c r="B114" s="147" t="s">
        <v>110</v>
      </c>
      <c r="C114" s="136" t="s">
        <v>11</v>
      </c>
      <c r="D114" s="137">
        <v>3</v>
      </c>
      <c r="E114" s="273"/>
      <c r="F114" s="139">
        <f t="shared" si="16"/>
        <v>0</v>
      </c>
    </row>
    <row r="115" spans="1:6" s="41" customFormat="1" ht="24.75" customHeight="1">
      <c r="A115" s="81">
        <f t="shared" si="14"/>
        <v>17</v>
      </c>
      <c r="B115" s="147" t="s">
        <v>111</v>
      </c>
      <c r="C115" s="136" t="s">
        <v>11</v>
      </c>
      <c r="D115" s="137">
        <v>2</v>
      </c>
      <c r="E115" s="273"/>
      <c r="F115" s="139">
        <f t="shared" si="16"/>
        <v>0</v>
      </c>
    </row>
    <row r="116" spans="1:6" s="41" customFormat="1" ht="26.25" customHeight="1">
      <c r="A116" s="81">
        <f t="shared" si="14"/>
        <v>18</v>
      </c>
      <c r="B116" s="152" t="s">
        <v>114</v>
      </c>
      <c r="C116" s="136" t="s">
        <v>5</v>
      </c>
      <c r="D116" s="137">
        <v>220</v>
      </c>
      <c r="E116" s="273"/>
      <c r="F116" s="139">
        <f t="shared" si="16"/>
        <v>0</v>
      </c>
    </row>
    <row r="117" spans="1:6" s="41" customFormat="1" ht="21" customHeight="1">
      <c r="A117" s="81">
        <f t="shared" si="14"/>
        <v>19</v>
      </c>
      <c r="B117" s="153" t="s">
        <v>115</v>
      </c>
      <c r="C117" s="138" t="s">
        <v>5</v>
      </c>
      <c r="D117" s="154">
        <v>55</v>
      </c>
      <c r="E117" s="273"/>
      <c r="F117" s="139">
        <f t="shared" si="16"/>
        <v>0</v>
      </c>
    </row>
    <row r="118" spans="1:6" s="41" customFormat="1" ht="26.25" customHeight="1">
      <c r="A118" s="81">
        <f t="shared" si="14"/>
        <v>20</v>
      </c>
      <c r="B118" s="152" t="s">
        <v>116</v>
      </c>
      <c r="C118" s="136" t="s">
        <v>5</v>
      </c>
      <c r="D118" s="137">
        <v>155</v>
      </c>
      <c r="E118" s="273"/>
      <c r="F118" s="139">
        <f t="shared" si="16"/>
        <v>0</v>
      </c>
    </row>
    <row r="119" spans="1:6" s="41" customFormat="1" ht="21" customHeight="1">
      <c r="A119" s="81">
        <f>A118+1</f>
        <v>21</v>
      </c>
      <c r="B119" s="152" t="s">
        <v>117</v>
      </c>
      <c r="C119" s="136" t="s">
        <v>11</v>
      </c>
      <c r="D119" s="137">
        <v>155</v>
      </c>
      <c r="E119" s="273"/>
      <c r="F119" s="139">
        <f t="shared" si="16"/>
        <v>0</v>
      </c>
    </row>
    <row r="120" spans="1:6" s="41" customFormat="1" ht="26.25" customHeight="1">
      <c r="A120" s="81">
        <f t="shared" ref="A120:A130" si="17">A119+1</f>
        <v>22</v>
      </c>
      <c r="B120" s="153" t="s">
        <v>118</v>
      </c>
      <c r="C120" s="136" t="s">
        <v>5</v>
      </c>
      <c r="D120" s="137">
        <v>155</v>
      </c>
      <c r="E120" s="273"/>
      <c r="F120" s="139">
        <f t="shared" si="16"/>
        <v>0</v>
      </c>
    </row>
    <row r="121" spans="1:6" s="41" customFormat="1" ht="26.25" customHeight="1">
      <c r="A121" s="81">
        <f t="shared" si="17"/>
        <v>23</v>
      </c>
      <c r="B121" s="147" t="s">
        <v>119</v>
      </c>
      <c r="C121" s="136" t="s">
        <v>11</v>
      </c>
      <c r="D121" s="137">
        <v>17</v>
      </c>
      <c r="E121" s="273"/>
      <c r="F121" s="139">
        <f t="shared" si="16"/>
        <v>0</v>
      </c>
    </row>
    <row r="122" spans="1:6" s="41" customFormat="1" ht="26.25" customHeight="1">
      <c r="A122" s="81">
        <f t="shared" si="17"/>
        <v>24</v>
      </c>
      <c r="B122" s="147" t="s">
        <v>120</v>
      </c>
      <c r="C122" s="136" t="s">
        <v>7</v>
      </c>
      <c r="D122" s="137">
        <v>1</v>
      </c>
      <c r="E122" s="273"/>
      <c r="F122" s="139">
        <f t="shared" si="16"/>
        <v>0</v>
      </c>
    </row>
    <row r="123" spans="1:6" s="41" customFormat="1" ht="70.5" customHeight="1">
      <c r="A123" s="81">
        <f t="shared" si="17"/>
        <v>25</v>
      </c>
      <c r="B123" s="147" t="s">
        <v>178</v>
      </c>
      <c r="C123" s="136" t="s">
        <v>11</v>
      </c>
      <c r="D123" s="137">
        <v>1</v>
      </c>
      <c r="E123" s="273"/>
      <c r="F123" s="139">
        <f t="shared" si="16"/>
        <v>0</v>
      </c>
    </row>
    <row r="124" spans="1:6" s="41" customFormat="1" ht="45.75" customHeight="1">
      <c r="A124" s="81">
        <f t="shared" si="17"/>
        <v>26</v>
      </c>
      <c r="B124" s="147" t="s">
        <v>179</v>
      </c>
      <c r="C124" s="136" t="s">
        <v>11</v>
      </c>
      <c r="D124" s="137">
        <v>1</v>
      </c>
      <c r="E124" s="273"/>
      <c r="F124" s="139">
        <f t="shared" si="16"/>
        <v>0</v>
      </c>
    </row>
    <row r="125" spans="1:6" s="41" customFormat="1" ht="20.25" customHeight="1">
      <c r="A125" s="81">
        <f t="shared" si="17"/>
        <v>27</v>
      </c>
      <c r="B125" s="155" t="s">
        <v>180</v>
      </c>
      <c r="C125" s="136" t="s">
        <v>11</v>
      </c>
      <c r="D125" s="137">
        <v>1</v>
      </c>
      <c r="E125" s="273"/>
      <c r="F125" s="139">
        <f t="shared" si="16"/>
        <v>0</v>
      </c>
    </row>
    <row r="126" spans="1:6" s="41" customFormat="1" ht="18" customHeight="1">
      <c r="A126" s="81">
        <f t="shared" si="17"/>
        <v>28</v>
      </c>
      <c r="B126" s="155" t="s">
        <v>139</v>
      </c>
      <c r="C126" s="136" t="s">
        <v>11</v>
      </c>
      <c r="D126" s="137">
        <v>1</v>
      </c>
      <c r="E126" s="273"/>
      <c r="F126" s="139">
        <f t="shared" si="16"/>
        <v>0</v>
      </c>
    </row>
    <row r="127" spans="1:6" s="41" customFormat="1" ht="26.25" customHeight="1">
      <c r="A127" s="81">
        <f t="shared" si="17"/>
        <v>29</v>
      </c>
      <c r="B127" s="156" t="s">
        <v>121</v>
      </c>
      <c r="C127" s="136" t="s">
        <v>7</v>
      </c>
      <c r="D127" s="137">
        <v>1</v>
      </c>
      <c r="E127" s="273"/>
      <c r="F127" s="139">
        <f t="shared" si="16"/>
        <v>0</v>
      </c>
    </row>
    <row r="128" spans="1:6" s="41" customFormat="1" ht="26.25" customHeight="1">
      <c r="A128" s="81">
        <f t="shared" si="17"/>
        <v>30</v>
      </c>
      <c r="B128" s="152" t="s">
        <v>123</v>
      </c>
      <c r="C128" s="136" t="s">
        <v>7</v>
      </c>
      <c r="D128" s="137">
        <v>1</v>
      </c>
      <c r="E128" s="273"/>
      <c r="F128" s="139">
        <f t="shared" si="16"/>
        <v>0</v>
      </c>
    </row>
    <row r="129" spans="1:6" s="41" customFormat="1" ht="26.25" customHeight="1">
      <c r="A129" s="81">
        <f t="shared" si="17"/>
        <v>31</v>
      </c>
      <c r="B129" s="147" t="s">
        <v>124</v>
      </c>
      <c r="C129" s="136" t="s">
        <v>7</v>
      </c>
      <c r="D129" s="137">
        <v>1</v>
      </c>
      <c r="E129" s="273"/>
      <c r="F129" s="139">
        <f t="shared" si="16"/>
        <v>0</v>
      </c>
    </row>
    <row r="130" spans="1:6" s="41" customFormat="1" ht="26.25" customHeight="1">
      <c r="A130" s="81">
        <f t="shared" si="17"/>
        <v>32</v>
      </c>
      <c r="B130" s="152" t="s">
        <v>122</v>
      </c>
      <c r="C130" s="136" t="s">
        <v>7</v>
      </c>
      <c r="D130" s="137">
        <v>1</v>
      </c>
      <c r="E130" s="273"/>
      <c r="F130" s="139">
        <f t="shared" si="16"/>
        <v>0</v>
      </c>
    </row>
    <row r="131" spans="1:6" s="41" customFormat="1" ht="26.25" customHeight="1">
      <c r="A131" s="81"/>
      <c r="B131" s="157" t="s">
        <v>125</v>
      </c>
      <c r="C131" s="158"/>
      <c r="D131" s="158"/>
      <c r="E131" s="274"/>
      <c r="F131" s="158"/>
    </row>
    <row r="132" spans="1:6" s="41" customFormat="1" ht="26.25" customHeight="1">
      <c r="A132" s="81"/>
      <c r="B132" s="157" t="s">
        <v>112</v>
      </c>
      <c r="C132" s="52"/>
      <c r="D132" s="51"/>
      <c r="E132" s="250"/>
      <c r="F132" s="159"/>
    </row>
    <row r="133" spans="1:6" s="41" customFormat="1" ht="26.25" customHeight="1">
      <c r="A133" s="81"/>
      <c r="B133" s="157"/>
      <c r="C133" s="52"/>
      <c r="D133" s="51"/>
      <c r="E133" s="250"/>
      <c r="F133" s="159"/>
    </row>
    <row r="134" spans="1:6" s="41" customFormat="1" ht="26.25" customHeight="1">
      <c r="A134" s="81"/>
      <c r="B134" s="157" t="s">
        <v>113</v>
      </c>
      <c r="C134" s="52"/>
      <c r="D134" s="51"/>
      <c r="E134" s="250"/>
      <c r="F134" s="159"/>
    </row>
    <row r="135" spans="1:6" s="41" customFormat="1" ht="30.75" customHeight="1" thickBot="1">
      <c r="A135" s="81">
        <v>33</v>
      </c>
      <c r="B135" s="59" t="s">
        <v>104</v>
      </c>
      <c r="C135" s="60" t="s">
        <v>105</v>
      </c>
      <c r="D135" s="60">
        <v>5</v>
      </c>
      <c r="E135" s="252"/>
      <c r="F135" s="160">
        <f>SUM(F99:F131)*D135/100</f>
        <v>0</v>
      </c>
    </row>
    <row r="136" spans="1:6" s="41" customFormat="1" ht="17.25" customHeight="1" thickBot="1">
      <c r="A136" s="161" t="s">
        <v>6</v>
      </c>
      <c r="B136" s="108" t="s">
        <v>67</v>
      </c>
      <c r="C136" s="162"/>
      <c r="D136" s="162"/>
      <c r="E136" s="275"/>
      <c r="F136" s="163">
        <f>SUM(F99:F135)</f>
        <v>0</v>
      </c>
    </row>
    <row r="137" spans="1:6" s="41" customFormat="1" ht="17.25" customHeight="1">
      <c r="A137" s="81"/>
      <c r="B137" s="164"/>
      <c r="C137" s="52"/>
      <c r="D137" s="51"/>
      <c r="E137" s="250"/>
      <c r="F137" s="159"/>
    </row>
    <row r="138" spans="1:6" s="41" customFormat="1" ht="27" customHeight="1" thickBot="1">
      <c r="A138" s="165"/>
      <c r="B138" s="166"/>
      <c r="C138" s="167"/>
      <c r="D138" s="167"/>
      <c r="E138" s="276"/>
      <c r="F138" s="168"/>
    </row>
    <row r="139" spans="1:6" s="49" customFormat="1" ht="28.35" customHeight="1" thickBot="1">
      <c r="A139" s="169" t="s">
        <v>182</v>
      </c>
      <c r="B139" s="170"/>
      <c r="C139" s="171"/>
      <c r="D139" s="171"/>
      <c r="E139" s="277"/>
      <c r="F139" s="172"/>
    </row>
    <row r="140" spans="1:6" s="49" customFormat="1" ht="63" customHeight="1">
      <c r="A140" s="173">
        <v>1</v>
      </c>
      <c r="B140" s="43" t="s">
        <v>183</v>
      </c>
      <c r="C140" s="52" t="s">
        <v>11</v>
      </c>
      <c r="D140" s="52">
        <v>54</v>
      </c>
      <c r="E140" s="250"/>
      <c r="F140" s="174">
        <f>E140*D140</f>
        <v>0</v>
      </c>
    </row>
    <row r="141" spans="1:6" s="49" customFormat="1" ht="39" customHeight="1">
      <c r="A141" s="173">
        <v>2</v>
      </c>
      <c r="B141" s="79" t="s">
        <v>184</v>
      </c>
      <c r="C141" s="52" t="s">
        <v>11</v>
      </c>
      <c r="D141" s="175">
        <v>1</v>
      </c>
      <c r="E141" s="250"/>
      <c r="F141" s="176">
        <f>E141*D141</f>
        <v>0</v>
      </c>
    </row>
    <row r="142" spans="1:6" s="49" customFormat="1" ht="51" customHeight="1">
      <c r="A142" s="173">
        <v>3</v>
      </c>
      <c r="B142" s="79" t="s">
        <v>185</v>
      </c>
      <c r="C142" s="52" t="s">
        <v>11</v>
      </c>
      <c r="D142" s="52">
        <v>12</v>
      </c>
      <c r="E142" s="250"/>
      <c r="F142" s="174">
        <f>E142*D142</f>
        <v>0</v>
      </c>
    </row>
    <row r="143" spans="1:6" s="49" customFormat="1" ht="50.25" customHeight="1">
      <c r="A143" s="173">
        <v>5</v>
      </c>
      <c r="B143" s="79" t="s">
        <v>186</v>
      </c>
      <c r="C143" s="52" t="s">
        <v>11</v>
      </c>
      <c r="D143" s="52">
        <v>14</v>
      </c>
      <c r="E143" s="250"/>
      <c r="F143" s="174">
        <f>E143*D143</f>
        <v>0</v>
      </c>
    </row>
    <row r="144" spans="1:6" s="49" customFormat="1" ht="111" customHeight="1">
      <c r="A144" s="173">
        <v>6</v>
      </c>
      <c r="B144" s="79" t="s">
        <v>187</v>
      </c>
      <c r="C144" s="52" t="s">
        <v>11</v>
      </c>
      <c r="D144" s="52">
        <v>3</v>
      </c>
      <c r="E144" s="250"/>
      <c r="F144" s="174">
        <f>E144*D144</f>
        <v>0</v>
      </c>
    </row>
    <row r="145" spans="1:6" s="49" customFormat="1" ht="57" customHeight="1">
      <c r="A145" s="81">
        <v>8</v>
      </c>
      <c r="B145" s="79" t="s">
        <v>188</v>
      </c>
      <c r="C145" s="52" t="s">
        <v>11</v>
      </c>
      <c r="D145" s="52">
        <v>3</v>
      </c>
      <c r="E145" s="250"/>
      <c r="F145" s="174">
        <f>D145*E145</f>
        <v>0</v>
      </c>
    </row>
    <row r="146" spans="1:6" s="49" customFormat="1" ht="47.25" customHeight="1">
      <c r="A146" s="173">
        <v>9</v>
      </c>
      <c r="B146" s="79" t="s">
        <v>189</v>
      </c>
      <c r="C146" s="52" t="s">
        <v>11</v>
      </c>
      <c r="D146" s="52">
        <v>10</v>
      </c>
      <c r="E146" s="250"/>
      <c r="F146" s="174">
        <f>D146*E146</f>
        <v>0</v>
      </c>
    </row>
    <row r="147" spans="1:6" s="49" customFormat="1" ht="34.5" customHeight="1">
      <c r="A147" s="173">
        <v>10</v>
      </c>
      <c r="B147" s="79" t="s">
        <v>190</v>
      </c>
      <c r="C147" s="52" t="s">
        <v>11</v>
      </c>
      <c r="D147" s="52">
        <v>3</v>
      </c>
      <c r="E147" s="250"/>
      <c r="F147" s="174">
        <f>D147*E147</f>
        <v>0</v>
      </c>
    </row>
    <row r="148" spans="1:6" s="49" customFormat="1" ht="42" customHeight="1">
      <c r="A148" s="173">
        <v>11</v>
      </c>
      <c r="B148" s="79" t="s">
        <v>191</v>
      </c>
      <c r="C148" s="52" t="s">
        <v>11</v>
      </c>
      <c r="D148" s="52">
        <v>3</v>
      </c>
      <c r="E148" s="250"/>
      <c r="F148" s="174">
        <f>D148*E148</f>
        <v>0</v>
      </c>
    </row>
    <row r="149" spans="1:6" s="49" customFormat="1" ht="43.5" customHeight="1">
      <c r="A149" s="173">
        <v>12</v>
      </c>
      <c r="B149" s="79" t="s">
        <v>192</v>
      </c>
      <c r="C149" s="52" t="s">
        <v>11</v>
      </c>
      <c r="D149" s="52">
        <v>1</v>
      </c>
      <c r="E149" s="250"/>
      <c r="F149" s="174">
        <f>D149*E149</f>
        <v>0</v>
      </c>
    </row>
    <row r="150" spans="1:6" s="49" customFormat="1" ht="51.75" customHeight="1">
      <c r="A150" s="173">
        <v>13</v>
      </c>
      <c r="B150" s="79" t="s">
        <v>193</v>
      </c>
      <c r="C150" s="52" t="s">
        <v>11</v>
      </c>
      <c r="D150" s="52">
        <v>3</v>
      </c>
      <c r="E150" s="250"/>
      <c r="F150" s="174">
        <f>E150*D150</f>
        <v>0</v>
      </c>
    </row>
    <row r="151" spans="1:6" s="49" customFormat="1" ht="30.75" customHeight="1">
      <c r="A151" s="173">
        <v>14</v>
      </c>
      <c r="B151" s="79" t="s">
        <v>194</v>
      </c>
      <c r="C151" s="52" t="s">
        <v>11</v>
      </c>
      <c r="D151" s="52">
        <v>3</v>
      </c>
      <c r="E151" s="250"/>
      <c r="F151" s="174">
        <f>D151*E151</f>
        <v>0</v>
      </c>
    </row>
    <row r="152" spans="1:6" s="49" customFormat="1" ht="44.25" customHeight="1">
      <c r="A152" s="173">
        <v>15</v>
      </c>
      <c r="B152" s="79" t="s">
        <v>195</v>
      </c>
      <c r="C152" s="52" t="s">
        <v>5</v>
      </c>
      <c r="D152" s="52">
        <v>76</v>
      </c>
      <c r="E152" s="250"/>
      <c r="F152" s="174">
        <f>E152*D152</f>
        <v>0</v>
      </c>
    </row>
    <row r="153" spans="1:6" s="49" customFormat="1" ht="60">
      <c r="A153" s="173">
        <v>16</v>
      </c>
      <c r="B153" s="79" t="s">
        <v>196</v>
      </c>
      <c r="C153" s="52" t="s">
        <v>5</v>
      </c>
      <c r="D153" s="52">
        <v>20</v>
      </c>
      <c r="E153" s="250"/>
      <c r="F153" s="174">
        <f>E153*D153</f>
        <v>0</v>
      </c>
    </row>
    <row r="154" spans="1:6" s="49" customFormat="1" ht="48">
      <c r="A154" s="173">
        <v>16</v>
      </c>
      <c r="B154" s="79" t="s">
        <v>197</v>
      </c>
      <c r="C154" s="52" t="s">
        <v>11</v>
      </c>
      <c r="D154" s="52">
        <v>20</v>
      </c>
      <c r="E154" s="250"/>
      <c r="F154" s="174">
        <f>D154*E154</f>
        <v>0</v>
      </c>
    </row>
    <row r="155" spans="1:6" s="49" customFormat="1" ht="60">
      <c r="A155" s="173">
        <v>16</v>
      </c>
      <c r="B155" s="79" t="s">
        <v>198</v>
      </c>
      <c r="C155" s="52" t="s">
        <v>11</v>
      </c>
      <c r="D155" s="52">
        <v>14</v>
      </c>
      <c r="E155" s="250"/>
      <c r="F155" s="174">
        <f>D155*E155</f>
        <v>0</v>
      </c>
    </row>
    <row r="156" spans="1:6" s="49" customFormat="1" ht="48">
      <c r="A156" s="173">
        <v>16</v>
      </c>
      <c r="B156" s="79" t="s">
        <v>199</v>
      </c>
      <c r="C156" s="52" t="s">
        <v>5</v>
      </c>
      <c r="D156" s="52">
        <v>155</v>
      </c>
      <c r="E156" s="250"/>
      <c r="F156" s="174">
        <f>D156*E156</f>
        <v>0</v>
      </c>
    </row>
    <row r="157" spans="1:6" s="49" customFormat="1" ht="12">
      <c r="A157" s="173"/>
      <c r="B157" s="91"/>
      <c r="C157" s="177"/>
      <c r="D157" s="178"/>
      <c r="E157" s="250"/>
      <c r="F157" s="179"/>
    </row>
    <row r="158" spans="1:6" s="49" customFormat="1" ht="15" customHeight="1">
      <c r="A158" s="173">
        <v>17</v>
      </c>
      <c r="B158" s="91" t="s">
        <v>158</v>
      </c>
      <c r="C158" s="177" t="s">
        <v>7</v>
      </c>
      <c r="D158" s="178">
        <v>1</v>
      </c>
      <c r="E158" s="250"/>
      <c r="F158" s="179">
        <f>D158*E158</f>
        <v>0</v>
      </c>
    </row>
    <row r="159" spans="1:6" s="73" customFormat="1" ht="27" customHeight="1">
      <c r="A159" s="180" t="s">
        <v>31</v>
      </c>
      <c r="B159" s="59" t="s">
        <v>104</v>
      </c>
      <c r="C159" s="60" t="s">
        <v>105</v>
      </c>
      <c r="D159" s="60">
        <v>5</v>
      </c>
      <c r="E159" s="252"/>
      <c r="F159" s="160">
        <f>SUM(F140:F156)*D159/100</f>
        <v>0</v>
      </c>
    </row>
    <row r="160" spans="1:6" s="49" customFormat="1" ht="17.25" customHeight="1" thickBot="1">
      <c r="A160" s="173"/>
      <c r="B160" s="181"/>
      <c r="C160" s="182"/>
      <c r="D160" s="183"/>
      <c r="E160" s="278"/>
      <c r="F160" s="184"/>
    </row>
    <row r="161" spans="1:6" s="35" customFormat="1" ht="29.25" customHeight="1" thickBot="1">
      <c r="A161" s="185" t="s">
        <v>6</v>
      </c>
      <c r="B161" s="66" t="s">
        <v>68</v>
      </c>
      <c r="C161" s="186"/>
      <c r="D161" s="186"/>
      <c r="E161" s="279"/>
      <c r="F161" s="187">
        <f>SUM(F140:F159)</f>
        <v>0</v>
      </c>
    </row>
    <row r="162" spans="1:6" s="192" customFormat="1" ht="28.35" customHeight="1" thickBot="1">
      <c r="A162" s="188"/>
      <c r="B162" s="189"/>
      <c r="C162" s="190"/>
      <c r="D162" s="190"/>
      <c r="E162" s="280"/>
      <c r="F162" s="191"/>
    </row>
    <row r="163" spans="1:6" s="192" customFormat="1" ht="28.35" customHeight="1" thickBot="1">
      <c r="A163" s="116" t="s">
        <v>202</v>
      </c>
      <c r="B163" s="37"/>
      <c r="C163" s="118"/>
      <c r="D163" s="118"/>
      <c r="E163" s="281"/>
      <c r="F163" s="193"/>
    </row>
    <row r="164" spans="1:6" s="192" customFormat="1" ht="73.5" customHeight="1">
      <c r="A164" s="194">
        <v>1</v>
      </c>
      <c r="B164" s="147" t="s">
        <v>144</v>
      </c>
      <c r="C164" s="195" t="s">
        <v>11</v>
      </c>
      <c r="D164" s="196">
        <v>1</v>
      </c>
      <c r="E164" s="282"/>
      <c r="F164" s="197">
        <f t="shared" ref="F164:F173" si="18">D164*E164</f>
        <v>0</v>
      </c>
    </row>
    <row r="165" spans="1:6" s="192" customFormat="1" ht="78" customHeight="1">
      <c r="A165" s="194">
        <f>A164+1</f>
        <v>2</v>
      </c>
      <c r="B165" s="147" t="s">
        <v>145</v>
      </c>
      <c r="C165" s="195" t="s">
        <v>11</v>
      </c>
      <c r="D165" s="196">
        <v>1</v>
      </c>
      <c r="E165" s="282"/>
      <c r="F165" s="197">
        <f t="shared" si="18"/>
        <v>0</v>
      </c>
    </row>
    <row r="166" spans="1:6" s="192" customFormat="1" ht="37.5" customHeight="1">
      <c r="A166" s="194">
        <f t="shared" ref="A166:A180" si="19">A165+1</f>
        <v>3</v>
      </c>
      <c r="B166" s="198" t="s">
        <v>146</v>
      </c>
      <c r="C166" s="199" t="s">
        <v>11</v>
      </c>
      <c r="D166" s="200">
        <v>1</v>
      </c>
      <c r="E166" s="283"/>
      <c r="F166" s="197">
        <f t="shared" si="18"/>
        <v>0</v>
      </c>
    </row>
    <row r="167" spans="1:6" s="192" customFormat="1" ht="24" customHeight="1">
      <c r="A167" s="194">
        <f t="shared" si="19"/>
        <v>4</v>
      </c>
      <c r="B167" s="155" t="s">
        <v>138</v>
      </c>
      <c r="C167" s="199" t="s">
        <v>11</v>
      </c>
      <c r="D167" s="200">
        <v>1</v>
      </c>
      <c r="E167" s="283"/>
      <c r="F167" s="197">
        <f t="shared" si="18"/>
        <v>0</v>
      </c>
    </row>
    <row r="168" spans="1:6" s="192" customFormat="1" ht="23.25" customHeight="1">
      <c r="A168" s="194">
        <f t="shared" si="19"/>
        <v>5</v>
      </c>
      <c r="B168" s="155" t="s">
        <v>139</v>
      </c>
      <c r="C168" s="199" t="s">
        <v>11</v>
      </c>
      <c r="D168" s="200">
        <v>2</v>
      </c>
      <c r="E168" s="283"/>
      <c r="F168" s="197">
        <f t="shared" si="18"/>
        <v>0</v>
      </c>
    </row>
    <row r="169" spans="1:6" s="192" customFormat="1" ht="71.25" customHeight="1">
      <c r="A169" s="194">
        <f t="shared" si="19"/>
        <v>6</v>
      </c>
      <c r="B169" s="147" t="s">
        <v>147</v>
      </c>
      <c r="C169" s="201" t="s">
        <v>11</v>
      </c>
      <c r="D169" s="202">
        <v>1</v>
      </c>
      <c r="E169" s="284"/>
      <c r="F169" s="197">
        <f t="shared" si="18"/>
        <v>0</v>
      </c>
    </row>
    <row r="170" spans="1:6" s="192" customFormat="1" ht="28.5" customHeight="1">
      <c r="A170" s="194">
        <f t="shared" si="19"/>
        <v>7</v>
      </c>
      <c r="B170" s="203" t="s">
        <v>148</v>
      </c>
      <c r="C170" s="204" t="s">
        <v>11</v>
      </c>
      <c r="D170" s="205">
        <v>1</v>
      </c>
      <c r="E170" s="285"/>
      <c r="F170" s="197">
        <f t="shared" si="18"/>
        <v>0</v>
      </c>
    </row>
    <row r="171" spans="1:6" s="192" customFormat="1" ht="28.35" customHeight="1">
      <c r="A171" s="194">
        <f t="shared" si="19"/>
        <v>8</v>
      </c>
      <c r="B171" s="147" t="s">
        <v>149</v>
      </c>
      <c r="C171" s="204" t="s">
        <v>11</v>
      </c>
      <c r="D171" s="205">
        <v>4</v>
      </c>
      <c r="E171" s="285"/>
      <c r="F171" s="197">
        <f t="shared" si="18"/>
        <v>0</v>
      </c>
    </row>
    <row r="172" spans="1:6" s="192" customFormat="1" ht="28.35" customHeight="1">
      <c r="A172" s="194">
        <f t="shared" si="19"/>
        <v>9</v>
      </c>
      <c r="B172" s="144" t="s">
        <v>140</v>
      </c>
      <c r="C172" s="204" t="s">
        <v>11</v>
      </c>
      <c r="D172" s="205">
        <v>4</v>
      </c>
      <c r="E172" s="285"/>
      <c r="F172" s="197">
        <f t="shared" si="18"/>
        <v>0</v>
      </c>
    </row>
    <row r="173" spans="1:6" s="192" customFormat="1" ht="28.35" customHeight="1">
      <c r="A173" s="194">
        <f t="shared" si="19"/>
        <v>10</v>
      </c>
      <c r="B173" s="147" t="s">
        <v>150</v>
      </c>
      <c r="C173" s="143" t="s">
        <v>11</v>
      </c>
      <c r="D173" s="148">
        <v>1</v>
      </c>
      <c r="E173" s="269"/>
      <c r="F173" s="197">
        <f t="shared" si="18"/>
        <v>0</v>
      </c>
    </row>
    <row r="174" spans="1:6" s="192" customFormat="1" ht="28.35" customHeight="1">
      <c r="A174" s="194">
        <f t="shared" si="19"/>
        <v>11</v>
      </c>
      <c r="B174" s="147" t="s">
        <v>151</v>
      </c>
      <c r="C174" s="143" t="s">
        <v>11</v>
      </c>
      <c r="D174" s="148">
        <v>1</v>
      </c>
      <c r="E174" s="269"/>
      <c r="F174" s="197">
        <f t="shared" ref="F174" si="20">D174*E174</f>
        <v>0</v>
      </c>
    </row>
    <row r="175" spans="1:6" s="192" customFormat="1" ht="23.25" customHeight="1">
      <c r="A175" s="194">
        <f t="shared" si="19"/>
        <v>12</v>
      </c>
      <c r="B175" s="206" t="s">
        <v>141</v>
      </c>
      <c r="C175" s="143" t="s">
        <v>11</v>
      </c>
      <c r="D175" s="148">
        <v>1</v>
      </c>
      <c r="E175" s="269"/>
      <c r="F175" s="197">
        <f>D175*E175</f>
        <v>0</v>
      </c>
    </row>
    <row r="176" spans="1:6" s="192" customFormat="1" ht="28.35" customHeight="1">
      <c r="A176" s="194">
        <f t="shared" si="19"/>
        <v>13</v>
      </c>
      <c r="B176" s="153" t="s">
        <v>142</v>
      </c>
      <c r="C176" s="138" t="s">
        <v>5</v>
      </c>
      <c r="D176" s="154">
        <v>180</v>
      </c>
      <c r="E176" s="273"/>
      <c r="F176" s="197">
        <f>D176*E176</f>
        <v>0</v>
      </c>
    </row>
    <row r="177" spans="1:6" s="192" customFormat="1" ht="23.25" customHeight="1">
      <c r="A177" s="194">
        <f t="shared" si="19"/>
        <v>14</v>
      </c>
      <c r="B177" s="153" t="s">
        <v>115</v>
      </c>
      <c r="C177" s="138" t="s">
        <v>5</v>
      </c>
      <c r="D177" s="154">
        <v>10</v>
      </c>
      <c r="E177" s="273"/>
      <c r="F177" s="197">
        <f>D177*E177</f>
        <v>0</v>
      </c>
    </row>
    <row r="178" spans="1:6" s="192" customFormat="1" ht="39" customHeight="1">
      <c r="A178" s="194">
        <f t="shared" si="19"/>
        <v>15</v>
      </c>
      <c r="B178" s="43" t="s">
        <v>135</v>
      </c>
      <c r="C178" s="136" t="s">
        <v>5</v>
      </c>
      <c r="D178" s="137">
        <v>170</v>
      </c>
      <c r="E178" s="273"/>
      <c r="F178" s="197">
        <f>D178*E178</f>
        <v>0</v>
      </c>
    </row>
    <row r="179" spans="1:6" s="192" customFormat="1" ht="28.35" customHeight="1">
      <c r="A179" s="194">
        <f t="shared" si="19"/>
        <v>16</v>
      </c>
      <c r="B179" s="207" t="s">
        <v>143</v>
      </c>
      <c r="C179" s="199" t="s">
        <v>7</v>
      </c>
      <c r="D179" s="200">
        <v>1</v>
      </c>
      <c r="E179" s="283"/>
      <c r="F179" s="197">
        <f>D179*E179</f>
        <v>0</v>
      </c>
    </row>
    <row r="180" spans="1:6" s="192" customFormat="1" ht="28.35" customHeight="1">
      <c r="A180" s="194">
        <f t="shared" si="19"/>
        <v>17</v>
      </c>
      <c r="B180" s="59" t="s">
        <v>104</v>
      </c>
      <c r="C180" s="60" t="s">
        <v>105</v>
      </c>
      <c r="D180" s="60">
        <v>5</v>
      </c>
      <c r="E180" s="252"/>
      <c r="F180" s="160">
        <f>SUM(F164:F179)*D180/100</f>
        <v>0</v>
      </c>
    </row>
    <row r="181" spans="1:6" s="192" customFormat="1" ht="21.75" customHeight="1" thickBot="1">
      <c r="A181" s="188"/>
      <c r="B181" s="189"/>
      <c r="C181" s="190"/>
      <c r="D181" s="190"/>
      <c r="E181" s="280"/>
      <c r="F181" s="191"/>
    </row>
    <row r="182" spans="1:6" s="192" customFormat="1" ht="28.35" customHeight="1" thickBot="1">
      <c r="A182" s="161" t="s">
        <v>6</v>
      </c>
      <c r="B182" s="108" t="s">
        <v>137</v>
      </c>
      <c r="C182" s="162"/>
      <c r="D182" s="162"/>
      <c r="E182" s="275"/>
      <c r="F182" s="163">
        <f>SUM(F164:F180)</f>
        <v>0</v>
      </c>
    </row>
    <row r="183" spans="1:6" s="192" customFormat="1" ht="28.35" customHeight="1" thickBot="1">
      <c r="A183" s="208"/>
      <c r="B183" s="209"/>
      <c r="C183" s="210"/>
      <c r="D183" s="210"/>
      <c r="E183" s="286"/>
      <c r="F183" s="211"/>
    </row>
    <row r="184" spans="1:6" s="192" customFormat="1" ht="34.5" customHeight="1" thickBot="1">
      <c r="A184" s="116" t="s">
        <v>203</v>
      </c>
      <c r="B184" s="37"/>
      <c r="C184" s="118"/>
      <c r="D184" s="118"/>
      <c r="E184" s="281"/>
      <c r="F184" s="193"/>
    </row>
    <row r="185" spans="1:6" s="192" customFormat="1" ht="28.35" customHeight="1">
      <c r="A185" s="173">
        <v>1</v>
      </c>
      <c r="B185" s="212" t="s">
        <v>90</v>
      </c>
      <c r="C185" s="11" t="s">
        <v>11</v>
      </c>
      <c r="D185" s="11">
        <v>1</v>
      </c>
      <c r="E185" s="287"/>
      <c r="F185" s="214">
        <f>E185*D185</f>
        <v>0</v>
      </c>
    </row>
    <row r="186" spans="1:6" s="192" customFormat="1" ht="28.35" customHeight="1">
      <c r="A186" s="173">
        <v>2</v>
      </c>
      <c r="B186" s="212" t="s">
        <v>200</v>
      </c>
      <c r="C186" s="11" t="s">
        <v>11</v>
      </c>
      <c r="D186" s="11">
        <v>1</v>
      </c>
      <c r="E186" s="287"/>
      <c r="F186" s="214">
        <f>E186*D186</f>
        <v>0</v>
      </c>
    </row>
    <row r="187" spans="1:6" s="192" customFormat="1" ht="28.35" customHeight="1">
      <c r="A187" s="173">
        <v>3</v>
      </c>
      <c r="B187" s="212" t="s">
        <v>91</v>
      </c>
      <c r="C187" s="11" t="s">
        <v>11</v>
      </c>
      <c r="D187" s="11">
        <v>1</v>
      </c>
      <c r="E187" s="287"/>
      <c r="F187" s="214">
        <f>D187*E187</f>
        <v>0</v>
      </c>
    </row>
    <row r="188" spans="1:6" s="192" customFormat="1" ht="28.35" customHeight="1">
      <c r="A188" s="173">
        <v>4</v>
      </c>
      <c r="B188" s="212" t="s">
        <v>204</v>
      </c>
      <c r="C188" s="11" t="s">
        <v>7</v>
      </c>
      <c r="D188" s="11">
        <v>1</v>
      </c>
      <c r="E188" s="287"/>
      <c r="F188" s="214">
        <f>D188*E188</f>
        <v>0</v>
      </c>
    </row>
    <row r="189" spans="1:6" s="192" customFormat="1" ht="28.35" customHeight="1" thickBot="1">
      <c r="A189" s="173">
        <v>5</v>
      </c>
      <c r="B189" s="212" t="s">
        <v>92</v>
      </c>
      <c r="C189" s="11" t="s">
        <v>11</v>
      </c>
      <c r="D189" s="11">
        <v>1</v>
      </c>
      <c r="E189" s="287">
        <f>SUM(E195:E200)*0.05</f>
        <v>0</v>
      </c>
      <c r="F189" s="214">
        <f>E189*D189</f>
        <v>0</v>
      </c>
    </row>
    <row r="190" spans="1:6" s="192" customFormat="1" ht="28.35" customHeight="1" thickBot="1">
      <c r="A190" s="185" t="s">
        <v>6</v>
      </c>
      <c r="B190" s="66" t="s">
        <v>93</v>
      </c>
      <c r="C190" s="186"/>
      <c r="D190" s="186"/>
      <c r="E190" s="279"/>
      <c r="F190" s="187">
        <f>SUM(F185:F189)</f>
        <v>0</v>
      </c>
    </row>
    <row r="191" spans="1:6" s="192" customFormat="1" ht="20.25" customHeight="1">
      <c r="A191" s="173"/>
      <c r="B191" s="212"/>
      <c r="C191" s="11"/>
      <c r="D191" s="11"/>
      <c r="E191" s="213"/>
      <c r="F191" s="215"/>
    </row>
    <row r="192" spans="1:6" s="219" customFormat="1" ht="28.35" customHeight="1">
      <c r="A192" s="216"/>
      <c r="B192" s="18"/>
      <c r="C192" s="19"/>
      <c r="D192" s="19"/>
      <c r="E192" s="217"/>
      <c r="F192" s="218"/>
    </row>
    <row r="193" spans="1:6" s="219" customFormat="1" ht="28.35" customHeight="1">
      <c r="A193" s="220"/>
      <c r="B193" s="221" t="s">
        <v>201</v>
      </c>
      <c r="C193" s="221"/>
      <c r="D193" s="221"/>
      <c r="E193" s="221"/>
      <c r="F193" s="222"/>
    </row>
    <row r="194" spans="1:6" s="219" customFormat="1" ht="28.35" customHeight="1">
      <c r="A194" s="223"/>
      <c r="B194" s="224"/>
      <c r="C194" s="225"/>
      <c r="D194" s="225"/>
      <c r="E194" s="226"/>
      <c r="F194" s="218"/>
    </row>
    <row r="195" spans="1:6" s="219" customFormat="1" ht="28.35" customHeight="1">
      <c r="A195" s="227" t="s">
        <v>69</v>
      </c>
      <c r="B195" s="228" t="s">
        <v>70</v>
      </c>
      <c r="C195" s="225"/>
      <c r="D195" s="225"/>
      <c r="E195" s="229">
        <f>F35</f>
        <v>0</v>
      </c>
      <c r="F195" s="230"/>
    </row>
    <row r="196" spans="1:6" s="219" customFormat="1" ht="28.35" customHeight="1">
      <c r="A196" s="227" t="s">
        <v>71</v>
      </c>
      <c r="B196" s="228" t="s">
        <v>72</v>
      </c>
      <c r="C196" s="225"/>
      <c r="D196" s="225"/>
      <c r="E196" s="229">
        <f>F87</f>
        <v>0</v>
      </c>
      <c r="F196" s="230"/>
    </row>
    <row r="197" spans="1:6" s="219" customFormat="1" ht="22.5" customHeight="1">
      <c r="A197" s="231" t="s">
        <v>73</v>
      </c>
      <c r="B197" s="228" t="s">
        <v>74</v>
      </c>
      <c r="C197" s="225"/>
      <c r="D197" s="225"/>
      <c r="E197" s="229">
        <f>F97</f>
        <v>0</v>
      </c>
      <c r="F197" s="230"/>
    </row>
    <row r="198" spans="1:6" s="219" customFormat="1" ht="22.5" customHeight="1">
      <c r="A198" s="231" t="s">
        <v>75</v>
      </c>
      <c r="B198" s="228" t="s">
        <v>153</v>
      </c>
      <c r="C198" s="225"/>
      <c r="D198" s="225"/>
      <c r="E198" s="229">
        <f>F136</f>
        <v>0</v>
      </c>
      <c r="F198" s="230"/>
    </row>
    <row r="199" spans="1:6" s="219" customFormat="1" ht="22.5" customHeight="1">
      <c r="A199" s="231" t="s">
        <v>76</v>
      </c>
      <c r="B199" s="228" t="s">
        <v>77</v>
      </c>
      <c r="C199" s="225"/>
      <c r="D199" s="225"/>
      <c r="E199" s="229">
        <f>F161</f>
        <v>0</v>
      </c>
      <c r="F199" s="230"/>
    </row>
    <row r="200" spans="1:6" s="219" customFormat="1" ht="22.5" customHeight="1">
      <c r="A200" s="231" t="s">
        <v>78</v>
      </c>
      <c r="B200" s="232" t="s">
        <v>136</v>
      </c>
      <c r="C200" s="233"/>
      <c r="D200" s="225"/>
      <c r="E200" s="229">
        <f>F182</f>
        <v>0</v>
      </c>
      <c r="F200" s="230"/>
    </row>
    <row r="201" spans="1:6" s="219" customFormat="1" ht="28.35" customHeight="1" thickBot="1">
      <c r="A201" s="231" t="s">
        <v>94</v>
      </c>
      <c r="B201" s="234" t="s">
        <v>95</v>
      </c>
      <c r="C201" s="235"/>
      <c r="D201" s="236"/>
      <c r="E201" s="237">
        <f>F190</f>
        <v>0</v>
      </c>
      <c r="F201" s="230"/>
    </row>
    <row r="202" spans="1:6" s="192" customFormat="1" ht="22.5" customHeight="1">
      <c r="A202" s="238"/>
      <c r="B202" s="239" t="s">
        <v>79</v>
      </c>
      <c r="C202" s="240"/>
      <c r="D202" s="240"/>
      <c r="E202" s="241">
        <f>SUM(E195:E201)</f>
        <v>0</v>
      </c>
      <c r="F202" s="242"/>
    </row>
    <row r="203" spans="1:6" s="192" customFormat="1" ht="22.5" customHeight="1" thickBot="1">
      <c r="A203" s="238"/>
      <c r="B203" s="243" t="s">
        <v>80</v>
      </c>
      <c r="C203" s="244"/>
      <c r="D203" s="244"/>
      <c r="E203" s="245">
        <f>E202*0.22</f>
        <v>0</v>
      </c>
      <c r="F203" s="242"/>
    </row>
    <row r="204" spans="1:6" s="192" customFormat="1" ht="22.5" customHeight="1" thickBot="1">
      <c r="A204" s="246"/>
      <c r="B204" s="243" t="s">
        <v>81</v>
      </c>
      <c r="C204" s="244"/>
      <c r="D204" s="244"/>
      <c r="E204" s="245">
        <f>SUM(E202:E203)</f>
        <v>0</v>
      </c>
      <c r="F204" s="247"/>
    </row>
    <row r="208" spans="1:6" ht="15.75">
      <c r="E208" s="248"/>
    </row>
  </sheetData>
  <sheetProtection algorithmName="SHA-512" hashValue="g8VsJbN5iik60NpYX9damhD0BfzlQfNwWXb8NH6UAwTaS4wZ8XFkkN9/xoM/b9EHdxCteyaNsqRM7jWTst/+wQ==" saltValue="b0PCFzWkfDWENYfNBoeEHQ==" spinCount="100000" sheet="1" objects="1" scenarios="1"/>
  <mergeCells count="3">
    <mergeCell ref="B193:F193"/>
    <mergeCell ref="B8:F14"/>
    <mergeCell ref="B6:F6"/>
  </mergeCells>
  <conditionalFormatting sqref="E62">
    <cfRule type="cellIs" dxfId="0" priority="3" stopIfTrue="1" operator="equal">
      <formula>0</formula>
    </cfRule>
  </conditionalFormatting>
  <pageMargins left="0.62992125984251968" right="0.62992125984251968"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dol</vt:lpstr>
    </vt:vector>
  </TitlesOfParts>
  <Company>Elektro Petek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Ambroz</dc:creator>
  <cp:lastModifiedBy>Simon Prebil</cp:lastModifiedBy>
  <cp:lastPrinted>2026-05-04T19:54:43Z</cp:lastPrinted>
  <dcterms:created xsi:type="dcterms:W3CDTF">2001-06-20T04:33:25Z</dcterms:created>
  <dcterms:modified xsi:type="dcterms:W3CDTF">2026-07-14T07:53:34Z</dcterms:modified>
</cp:coreProperties>
</file>