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S:\Projekti\Zunanja ureditev KD Dolsko\4-POPISI DEL S CENAMI-NADSTREŠNICA\popis za razpis\"/>
    </mc:Choice>
  </mc:AlternateContent>
  <xr:revisionPtr revIDLastSave="0" documentId="13_ncr:1_{3D6F2FFC-7E33-44F4-ABA9-8D3BF18357AB}" xr6:coauthVersionLast="36" xr6:coauthVersionMax="47" xr10:uidLastSave="{00000000-0000-0000-0000-000000000000}"/>
  <bookViews>
    <workbookView xWindow="-120" yWindow="-120" windowWidth="29040" windowHeight="15840" tabRatio="947" xr2:uid="{3BA3F148-A225-44AB-BE3B-19534EC6D0CE}"/>
  </bookViews>
  <sheets>
    <sheet name="1-Pripravljalna dela" sheetId="1" r:id="rId1"/>
    <sheet name="2-Zemeljska dela" sheetId="2" r:id="rId2"/>
    <sheet name="3-Betonska dela" sheetId="3" r:id="rId3"/>
    <sheet name="4-Montažna dela-nadstrešnica" sheetId="6" r:id="rId4"/>
    <sheet name="5-razna dela" sheetId="14" r:id="rId5"/>
    <sheet name="6-Nepredvidena dela" sheetId="15" r:id="rId6"/>
    <sheet name="7-Rekapitulacija" sheetId="16" r:id="rId7"/>
  </sheets>
  <definedNames>
    <definedName name="Excel_BuiltIn_Print_Area_1">#REF!</definedName>
    <definedName name="Excel_BuiltIn_Print_Area_10">#REF!</definedName>
    <definedName name="Excel_BuiltIn_Print_Area_12">'4-Montažna dela-nadstrešnica'!$A$1:$F$5</definedName>
    <definedName name="Excel_BuiltIn_Print_Area_13">#REF!</definedName>
    <definedName name="Excel_BuiltIn_Print_Area_15">#REF!</definedName>
    <definedName name="Excel_BuiltIn_Print_Area_16">'1-Pripravljalna dela'!$A$1:$F$31</definedName>
    <definedName name="Excel_BuiltIn_Print_Area_2">#REF!</definedName>
    <definedName name="Excel_BuiltIn_Print_Area_3">#REF!</definedName>
    <definedName name="Excel_BuiltIn_Print_Area_5">'5-razna dela'!$A$1:$F$14</definedName>
    <definedName name="Excel_BuiltIn_Print_Area_6">'6-Nepredvidena dela'!$A$1:$F$3</definedName>
    <definedName name="Excel_BuiltIn_Print_Area_8">'2-Zemeljska dela'!$A$1:$G$32</definedName>
    <definedName name="_xlnm.Print_Area" localSheetId="1">'2-Zemeljska dela'!$A$1:$G$36</definedName>
    <definedName name="_xlnm.Print_Area" localSheetId="2">'3-Betonska dela'!$A$1:$G$37</definedName>
    <definedName name="_xlnm.Print_Area" localSheetId="3">'4-Montažna dela-nadstrešnica'!$A$1:$F$19</definedName>
    <definedName name="_xlnm.Print_Area" localSheetId="4">'5-razna dela'!$A$1:$F$17</definedName>
    <definedName name="_xlnm.Print_Area" localSheetId="5">'6-Nepredvidena dela'!$A$1:$F$9</definedName>
    <definedName name="_xlnm.Print_Area" localSheetId="6">'7-Rekapitulacija'!$A$1:$F$20</definedName>
  </definedNames>
  <calcPr calcId="191029"/>
</workbook>
</file>

<file path=xl/calcChain.xml><?xml version="1.0" encoding="utf-8"?>
<calcChain xmlns="http://schemas.openxmlformats.org/spreadsheetml/2006/main">
  <c r="F5" i="15" l="1"/>
  <c r="E28" i="3" l="1"/>
  <c r="E21" i="3"/>
  <c r="D15" i="6"/>
  <c r="F16" i="6"/>
  <c r="E22" i="3"/>
  <c r="E18" i="3"/>
  <c r="E26" i="2"/>
  <c r="E20" i="2"/>
  <c r="E17" i="2"/>
  <c r="F19" i="1"/>
  <c r="F17" i="1"/>
  <c r="F14" i="1"/>
  <c r="F13" i="1"/>
  <c r="F10" i="1"/>
  <c r="F21" i="1" l="1"/>
  <c r="F3" i="16" s="1"/>
  <c r="F6" i="14"/>
  <c r="F15" i="6" l="1"/>
  <c r="G22" i="3" l="1"/>
  <c r="G28" i="3"/>
  <c r="G23" i="2"/>
  <c r="G26" i="2"/>
  <c r="G17" i="2"/>
  <c r="G20" i="2"/>
  <c r="G28" i="2"/>
  <c r="G30" i="2"/>
  <c r="G18" i="3"/>
  <c r="G21" i="3"/>
  <c r="G25" i="3"/>
  <c r="F11" i="6"/>
  <c r="F8" i="14"/>
  <c r="F10" i="14"/>
  <c r="F12" i="14"/>
  <c r="B3" i="16"/>
  <c r="A4" i="16"/>
  <c r="B4" i="16"/>
  <c r="A5" i="16"/>
  <c r="B5" i="16"/>
  <c r="A6" i="16"/>
  <c r="B6" i="16"/>
  <c r="B7" i="16"/>
  <c r="B8" i="16"/>
  <c r="G30" i="3" l="1"/>
  <c r="F14" i="14"/>
  <c r="F7" i="16" s="1"/>
  <c r="F18" i="6"/>
  <c r="F6" i="16" l="1"/>
  <c r="G32" i="2"/>
  <c r="E5" i="15" s="1"/>
  <c r="F5" i="16"/>
  <c r="F4" i="16" l="1"/>
  <c r="F7" i="15"/>
  <c r="F8" i="16" s="1"/>
  <c r="F9" i="16" l="1"/>
  <c r="F11" i="16" s="1"/>
  <c r="F13" i="16" s="1"/>
</calcChain>
</file>

<file path=xl/sharedStrings.xml><?xml version="1.0" encoding="utf-8"?>
<sst xmlns="http://schemas.openxmlformats.org/spreadsheetml/2006/main" count="202" uniqueCount="144">
  <si>
    <t>1.</t>
  </si>
  <si>
    <t>Pripravljalna dela:</t>
  </si>
  <si>
    <t>zap. št.</t>
  </si>
  <si>
    <t xml:space="preserve">opis           </t>
  </si>
  <si>
    <t>enota</t>
  </si>
  <si>
    <t>količina</t>
  </si>
  <si>
    <t xml:space="preserve">znesek  v EUR  </t>
  </si>
  <si>
    <t>1.1</t>
  </si>
  <si>
    <t>1.2</t>
  </si>
  <si>
    <t>1.3</t>
  </si>
  <si>
    <t>kom</t>
  </si>
  <si>
    <t>Skupaj pripravljalna dela:</t>
  </si>
  <si>
    <t xml:space="preserve"> </t>
  </si>
  <si>
    <t>2.</t>
  </si>
  <si>
    <t>Zemeljska dela:</t>
  </si>
  <si>
    <t>Splošna določila:</t>
  </si>
  <si>
    <t>* zemeljska dela se morajo izvajati po določilih in tehničnih predpisih v soglasju z obveznimi standardi</t>
  </si>
  <si>
    <t>* standardi za zemeljska dela vsebujejo še: pregled bočnih strani izkopa vsak dan pred pričetkom  del, črpanje vode iz gradbene jame in temeljev, čiščenje temeljev neposredno pred pričetkom betonskih del</t>
  </si>
  <si>
    <t>* Kot široki izkop se smatra izkop širine preko 2,00 m, kot površinski široki izkop pa kot široki izkop, ki ne presega povprečne globine 20cm.</t>
  </si>
  <si>
    <t>* Odstranjevanje rastlin, zakoličenje objektov, dovoz, montaža, demontaža in odvoz strojev, naprav… se obračunajo v pripravljalna in zaključna dela in se ne obračunavajo posebej.</t>
  </si>
  <si>
    <t>* Stroški dovoza, montaže, demontaže in odvoza strojev so osnovni kriteriji za določitev strojne oz. ročne izvršitve zemeljskih del.</t>
  </si>
  <si>
    <r>
      <t>* Izračun izkopov in prevozov zemlje se vrši od m</t>
    </r>
    <r>
      <rPr>
        <sz val="10"/>
        <rFont val="Arial"/>
        <family val="2"/>
        <charset val="238"/>
      </rPr>
      <t>³</t>
    </r>
    <r>
      <rPr>
        <sz val="10"/>
        <rFont val="Arial CE"/>
        <family val="2"/>
        <charset val="238"/>
      </rPr>
      <t xml:space="preserve"> izkopa, merjeno na osnovi profilov posnetih pred izvršenim izkopom in po njem.</t>
    </r>
  </si>
  <si>
    <t>* Poševni nagib izkopov upoštevamo pri globinah nad 1,50m.</t>
  </si>
  <si>
    <t>* Manipulacijski prostor za delavca mora imeti 0,60m čiste mere.</t>
  </si>
  <si>
    <t>* Izvajalec mora pred izkopi zakoličiti vso obstoječo komunalno infratsrukturo.</t>
  </si>
  <si>
    <t>2.1</t>
  </si>
  <si>
    <r>
      <t>m</t>
    </r>
    <r>
      <rPr>
        <vertAlign val="superscript"/>
        <sz val="10"/>
        <rFont val="Arial CE"/>
        <family val="2"/>
        <charset val="238"/>
      </rPr>
      <t>3</t>
    </r>
  </si>
  <si>
    <t>2.4</t>
  </si>
  <si>
    <r>
      <t>m</t>
    </r>
    <r>
      <rPr>
        <vertAlign val="superscript"/>
        <sz val="10"/>
        <rFont val="Arial CE"/>
        <family val="2"/>
        <charset val="238"/>
      </rPr>
      <t>2</t>
    </r>
  </si>
  <si>
    <t>2.5</t>
  </si>
  <si>
    <t>2.6</t>
  </si>
  <si>
    <t>Skupaj zemeljska dela:</t>
  </si>
  <si>
    <t>OPOMBA:</t>
  </si>
  <si>
    <t>3.</t>
  </si>
  <si>
    <t>Betonska dela:</t>
  </si>
  <si>
    <t>Pred pričetkom betonskih del morata biti opaž in armatura popolnoma pripravljena, kvaliteta betona mora ustrezati zahtevam splošnih določil za betonska dela in opisu del, vgrajevanje se obračunava v m3 vgrajenega betona, kot vidne konstrukcije po tem katalogu se smatrajo vse tiste konstrukcije iz betona, ki ostanejo po izdelavi neometane, v ceno moramo zajeti vse potrebne raziskave za določanje kvalitete in končno oceno betonov za konstrukcijske elemente.</t>
  </si>
  <si>
    <t>Storitev zajema tudi čiščenje in močenje opaža neposredno pred pričetkom del, čiščenje betonskega železa od blata, maščob in rje, ki se lušči, postavljanje podložk in začasno vezanje armature k opažu, manjša popravila opažev pri betoniranju, vmetavanje betona v opaže in premeščanje lijaka med betoniranjem, čiščenje prostorov in strojev po izvršenem delu in podobno, močenje betona, ročno vgrajevanje z ročnim ali strojnim zgoščevanjem betona v konstrukcije določenega preseka, naprava betona s prenosom vsega materiala do mesta izdelave, prenos betona do mesta vgraditve.</t>
  </si>
  <si>
    <t>Pred pričetkom betonskih del mora bit opaž in armatura popolnoma pripravljena, opaž mora bit popolnoma zalit z betonom, beton bora biti gost in brez gnezd, armatura mora ostati na svojem mestu in mora biti obdana od vseh strani s predpisanim zaščitnim slojem betona, višina prostega pada betona ne sme biti večja od 1m, kvaliteta betona mora ustrezati zahtevanim kvalitetam in standardom.</t>
  </si>
  <si>
    <t>Pri vseh pozicijah je potrebno upoštevati tudi:</t>
  </si>
  <si>
    <t xml:space="preserve">  - dobavo in vgradnjo betona v konstrukcijo, </t>
  </si>
  <si>
    <t xml:space="preserve">  - vgradnjo vseh sider in kovinskih nosilnih element. za ostala dela,</t>
  </si>
  <si>
    <t xml:space="preserve">  - na mestih-prostorih, kjer so sifoni, ali potrebni padci za odtekanje vode, je treba padce narediti v skladu z zahtevami iz projekta,</t>
  </si>
  <si>
    <t>3.1</t>
  </si>
  <si>
    <t>3.2</t>
  </si>
  <si>
    <t>3.3</t>
  </si>
  <si>
    <t>3.4</t>
  </si>
  <si>
    <t>Skupaj betonska dela:</t>
  </si>
  <si>
    <t>Vse na mestu betonirane premostitvene in prekladne  konstrukcije (plošče, nosilci, preklade) morajo biti pri opaženju, to je pred betoniranjem ustrezno nadvišane - po statičnem računu!</t>
  </si>
  <si>
    <t>Pri vseh postavkah betonskih del upoštevati dobavo s transportom, strojno vgrajevanje betona, vibriranje, nego in površinsko izravnavo z zagladitvijo.</t>
  </si>
  <si>
    <t>4.</t>
  </si>
  <si>
    <t>4.1</t>
  </si>
  <si>
    <t>4.2</t>
  </si>
  <si>
    <t>5.</t>
  </si>
  <si>
    <t>5.1</t>
  </si>
  <si>
    <t>5.2</t>
  </si>
  <si>
    <t>5.3</t>
  </si>
  <si>
    <t>5.4</t>
  </si>
  <si>
    <t>6.</t>
  </si>
  <si>
    <t>kpl</t>
  </si>
  <si>
    <t>ur</t>
  </si>
  <si>
    <t>*</t>
  </si>
  <si>
    <t>%</t>
  </si>
  <si>
    <t>Skupaj razna dela:</t>
  </si>
  <si>
    <t>Nepredvidena dela:</t>
  </si>
  <si>
    <t>Nepredvidena dela</t>
  </si>
  <si>
    <t>Skupaj nepredvidena dela:</t>
  </si>
  <si>
    <t>Rekapitulacija:</t>
  </si>
  <si>
    <t>Skupaj:</t>
  </si>
  <si>
    <t xml:space="preserve">DDV 22% </t>
  </si>
  <si>
    <t>Vse materiale je možno zamenjati z enakovrednimi ali boljšimi materiali.</t>
  </si>
  <si>
    <t>vse mere preveriti na licu mesta.</t>
  </si>
  <si>
    <t>1.4</t>
  </si>
  <si>
    <t>- odriv humusa za temelje objekta</t>
  </si>
  <si>
    <t xml:space="preserve">Strojni izkop gradbene jame v III. ktg. zemljine z odlaganjem ob gradbišču za kasnejšo ureditev okolice (komplet z odvozom odvečne zemljine na javno deponijo (cca 2/3 količine) v oddaljenosti cca 5 km, ki jo določi izvajalec že v času oddaje ponudb). </t>
  </si>
  <si>
    <t>2.3</t>
  </si>
  <si>
    <t>VSE SKUPAJ Z DDV:</t>
  </si>
  <si>
    <t>16.1</t>
  </si>
  <si>
    <t>Vse dimenzije temeljenja vskladiti s statičnim izračunom, ki je sestavni del Načrta gradbenih konstrukcij.</t>
  </si>
  <si>
    <t>Dimenzije nosilcev, plošč kot tudi kvaliteta betona in  armatura je določena v načrtu gradbenih konstrukcij.</t>
  </si>
  <si>
    <t>Končna lokacija, dimenzije in vsi tehnični detajli vgradnje se določijo in uskladijo v fazi izvedbe med investitorjem, proizvajalcem dvigala in izvajalcem.</t>
  </si>
  <si>
    <r>
      <t xml:space="preserve">  - vgrajen beton mora izpolnjevati za</t>
    </r>
    <r>
      <rPr>
        <sz val="10"/>
        <rFont val="Arial CE"/>
        <charset val="238"/>
      </rPr>
      <t>hteve SIST EN 206,</t>
    </r>
    <r>
      <rPr>
        <sz val="10"/>
        <rFont val="Arial CE"/>
        <family val="2"/>
        <charset val="238"/>
      </rPr>
      <t xml:space="preserve"> glede zahtev za sveži beton, strjen beton, odpornosti betona proti delovanju lokalnega okolja in s tem povezano obnašanje v konstrukcije v katero je vgrajen, odpornost na vlago, trajnost in ostale zahteve-vse v skladu z zahtevami namembnosti projekta in posameznih konstrukcij v njem,</t>
    </r>
  </si>
  <si>
    <t>Izvajalec je dolžan pri izvajanju del urediti gradbišče vskladu z Zakonom o varstvu in zdravju pri delu in ostalimi zakonskimi določil. Dela  izvajati v skladu z veljavnimi tehničnimi predpisi, normativi in upoštevati predpise iz zdravja in varstva pri delu ter projektno dokumentacijo!</t>
  </si>
  <si>
    <t>cena/enoto v EUR</t>
  </si>
  <si>
    <r>
      <t xml:space="preserve">Izvajalec je dolžan na svoje stroške pred pričetkom del opraviti ogled terena, ugotoviti potek ter globino vseh komunalnih vodov na področju gradbišča, ter izvesti ustrezno zaščito morebitnih komunalnih vodov na področju gradbišča. </t>
    </r>
    <r>
      <rPr>
        <sz val="10"/>
        <color indexed="8"/>
        <rFont val="Tahoma"/>
        <family val="2"/>
        <charset val="238"/>
      </rPr>
      <t>Vsa dela morajo potekati v skladu z GZ 1B ter z vsemi veljavnimi pravilniki</t>
    </r>
    <r>
      <rPr>
        <sz val="10"/>
        <rFont val="Arial CE"/>
        <family val="2"/>
        <charset val="238"/>
      </rPr>
      <t>.</t>
    </r>
  </si>
  <si>
    <t xml:space="preserve">Izkop gradbene jame mora biti opravljen v prisotnosti geomehanika, oziroma potrebno je pred začetkom izvedbe zemeljskih del pregledati geotehnično poročilo, po izkopu gradbene jame pa teren pregleda geomehanik! </t>
  </si>
  <si>
    <t>- za temelje objekta</t>
  </si>
  <si>
    <t>2.2</t>
  </si>
  <si>
    <t xml:space="preserve">Montažna dela se morajo izvajati po določilih veljavnih tehničnih predpisov in normativov ter veljavnimi standardi. </t>
  </si>
  <si>
    <t xml:space="preserve">Skupaj montažna dela </t>
  </si>
  <si>
    <t>Izdelava varnostnega načrta na gradbišču v času gradnje (v skladu z ZVZD-1, 17. in 18. členom, ter Pravilnikom o varnosti in zdravju pri delu na začasnih in premičnih gradbiščih, Uradni list RS, št. 83/05)</t>
  </si>
  <si>
    <t>Razna dela:</t>
  </si>
  <si>
    <t>Postavitev komplet gradbiščnih kontejnerjev, prenosni WC sanitarne opreme, varovanje objekta in gradbišča, postavitev gradbiščne table (kom 1), čiščenje cest v času gradnje, črpanje meteorne vode v primeru potrebe odstranitev po končani gradnji ter vseh nepredvidenh del.</t>
  </si>
  <si>
    <t>- Gradbiščni kontejnerji, sanitarna oprema, lopa, nadstreški,….</t>
  </si>
  <si>
    <t>Zakoličba objekta in gradbišča vključno z vsemi obstoječimi komunalnimi in energetskimi vodi, eventualne premestitve vodov, nadzor in obveščanje upravljavcev oz. soglasodajalcev.</t>
  </si>
  <si>
    <t>Ročno planiranje - utrjevanje dna izkopa gradbene jame za konstrukcijo robnih temeljev in tal, z nabijanjem do točnosti +-3cm, vključno z dobavo in izvedbo geotekstila na utrjeno podlago.GEOTEKSTIL 300 g/m2, natezne trdnosti najmanj 25 kN/m. Mehansko utrjena geotekstilija iz neskončnih niti, UV stabiliziran polipropilen, ki preprečuje posedanje in zamuljenje tamponskega nasipa.</t>
  </si>
  <si>
    <t>Nadzor geologa v času izkopa zemljine za izvedbo temeljenja. Izdelava končnega poročila in sodelovanje pri iskopih v času izvajanja</t>
  </si>
  <si>
    <t>OPOMBA</t>
  </si>
  <si>
    <t xml:space="preserve">Projektantski nadzor nad izvedbo del, ter podajanje projektantskih rešitev. </t>
  </si>
  <si>
    <t>- projektantski nadzor</t>
  </si>
  <si>
    <t xml:space="preserve">- Gradbiščne table pred vhodom na gradbišče,  (pozor gradbišče, tabla z imenom izvajalca, projektantskega podjetja, nadzornega organa…) </t>
  </si>
  <si>
    <t>Končni geodetski posnetek objekta in vseh podzemnih vodov vključno z izdelavo elaborata za vris objekta v kataster stavb in vris objekta v kataster stavb.</t>
  </si>
  <si>
    <t>Imenovanje koordinatorja v fazi priprave in v fazi izgradnje (v skladu z 4. členom Uredbe o zagotavljanu varnosti in zdravja pri delu Ur.list RS št. 83/05) - ocena 100,00 ur</t>
  </si>
  <si>
    <t>Izdelava končnega atesta, meritev, vključno za betone in geološkega mnenja.</t>
  </si>
  <si>
    <t>kg</t>
  </si>
  <si>
    <r>
      <t>m</t>
    </r>
    <r>
      <rPr>
        <vertAlign val="superscript"/>
        <sz val="10"/>
        <color indexed="8"/>
        <rFont val="Arial CE"/>
        <family val="2"/>
        <charset val="238"/>
      </rPr>
      <t>2</t>
    </r>
  </si>
  <si>
    <t>17.</t>
  </si>
  <si>
    <t>Vse na mestu betonirane konstrukcije morajo imeti predpisano zaščitno plast do armature - po načrtih projektantov konstrukterjev in po zahtevah v požarnem elaboratu! Armatura mora biti očiščena rje in masti.</t>
  </si>
  <si>
    <t>Splošna ureditev in zavarovanje gradbišča je predmet ločene projektne dokumentacije za ureditev parkirišča in ni zajeta v tem popisu del. V tem popisu so zajeta samo dela, materiali, transporti in pomožna dela, ki so neposredno potrebni za izvedbo nadstrešnice.</t>
  </si>
  <si>
    <t>Gradbiščna ograja in širše zavarovanje gradbišča nista zajeta v tej postavki in se izvedeta v sklopu ureditve parkirišča oziroma po dogovoru z naročnikom.</t>
  </si>
  <si>
    <t>V popisih del niso zajeta dela vezana na izvedbo instalacijskih del (elektro vodi, meteorna kanalizacija)</t>
  </si>
  <si>
    <t>Površinski strojni odriv humusa debeline 20 cm po celi površini objekta, vključno z odrivom na gradbiščno deponijo, ki jo določi izvajalec.</t>
  </si>
  <si>
    <t>- izkop zemlje za izvedbo temeljne plošče vključno z pasovnimi ojačitvami. Globina izkopa  je  do 100 cm.</t>
  </si>
  <si>
    <t>Komplet dobava materiala in naprava utrjenega gramoznega nasutja (na utrjeno zemljino), debeline OD 30- 40 cm, pod temeljno ploščo, vključno z nabijanjem gramoza po 20cm do predpisane nosilnosti.</t>
  </si>
  <si>
    <t>- pod temeljno ploščo</t>
  </si>
  <si>
    <t xml:space="preserve">  - zgornja površine vidnega betona mora biti nedrseča - izvedba metličenega betona.</t>
  </si>
  <si>
    <t xml:space="preserve">  - projekt betona z vsemi opisanimi parametri, odvzem in nega vzorcev betona ter končno poročilo o kvaliteti vgrajenega betona. Projekt betona ter končno poročilo o kvaliteti, izdela izvajalec, oz. prevzemnik del ki ga preda investitorju,</t>
  </si>
  <si>
    <r>
      <t>Komplet dobava vsega potrebnega materiala, ter naprava in vgrajevanje nearmiranega betona - podbeton (npr. C12/15), preseka do 0,12m</t>
    </r>
    <r>
      <rPr>
        <sz val="10"/>
        <rFont val="Arial"/>
        <family val="2"/>
        <charset val="238"/>
      </rPr>
      <t>³</t>
    </r>
    <r>
      <rPr>
        <sz val="10"/>
        <rFont val="Arial CE"/>
        <family val="2"/>
        <charset val="238"/>
      </rPr>
      <t>/m,</t>
    </r>
    <r>
      <rPr>
        <sz val="10"/>
        <color indexed="10"/>
        <rFont val="Arial CE"/>
        <family val="2"/>
        <charset val="238"/>
      </rPr>
      <t xml:space="preserve"> </t>
    </r>
    <r>
      <rPr>
        <sz val="10"/>
        <rFont val="Arial CE"/>
        <family val="2"/>
        <charset val="238"/>
      </rPr>
      <t xml:space="preserve">debeline 8 cm v nevidne betonske konstrukcije - pod temeljno ploščo objekta, vključno z napravo betona, pomožnimi deli in prenosi. </t>
    </r>
  </si>
  <si>
    <t>-podbeton pod temeljno ploščo</t>
  </si>
  <si>
    <t>- površina temeljne plošče.</t>
  </si>
  <si>
    <t>Montažna izvedba nadstrešnice</t>
  </si>
  <si>
    <t>Predvidena je jeklena izvedba nadstrešnice, tipske izvedbe kot HOSEKRA oz po izbiri investitorja in sicer:</t>
  </si>
  <si>
    <t>•	 vroče cinkani jekleni stebri in nosilci,
•	  prašno barvanje,
•	 strešna kritina iz izolacijskih panelov,
•	 žlebovi in odtočne cevi,
•	 sidranje na AB ploščo.</t>
  </si>
  <si>
    <t>Metličena zaključna obdelava površine AB temeljne plošče, vključno z izvedbo enakomerne nedrseče površine, obdelavo robov, rezanjem dilatacijskih reg ter vsemi potrebnimi pomožnimi deli.</t>
  </si>
  <si>
    <t>- AB temeljna plošča d=20 cm, izvedena kot ravna nosilna podlaga v enakomernem naklonu 1,5–2,0 % proti predvideni smeri odvodnjavanja.</t>
  </si>
  <si>
    <t>Nosilna konstrukcija nadstrešnice se sidra v armiranobetonsko temeljno ploščo oziroma v lokalno odebeljene dele plošče preko jeklenih sidrnih plošč in sidrnih vijakov. Stebri morajo biti izvedeni tako, da niso v neposrednem stiku z zastajajočo vodo. Vsi kovinski elementi, izpostavljeni vremenskim vplivom, se ustrezno protikorozijsko zaščitijo.</t>
  </si>
  <si>
    <t>Za potrebe polnilnice za e-kolesa  se pred betoniranjem plošče vgradijo zaščitne cevi, ozemljitev in potrebni izvodi za elektro inštalacije, skladno z načrtom elektro inštalacij.</t>
  </si>
  <si>
    <t>V ceno zajeti: dostavo, montažo, prilagoditve, zaključki ob stikih ter vsa potrebna dela in material za izvedbo.</t>
  </si>
  <si>
    <t>V ceno zajeti: dostavo, montažo ter vsa potrebna dela in material za izvedbo.</t>
  </si>
  <si>
    <t>Vsa pomožna pripravljalna, montažna in zaključna dela, potrebna za izvedbo posamezne postavke, so zajeta v enotnih cenah posameznih postavk, vključno z uporabo potrebnega ročnega, električnega in strojnega orodja.</t>
  </si>
  <si>
    <t>Predvidena svetla višina nadstrešnice znaša približno 2,50 m oziroma skladno s tipsko rešitvijo izbranega dobavitelja. Končna višina se pred izvedbo uskladi z dobaviteljem nadstrešnice, zasteklitvijo, vrati in višinskimi kotami zunanje ureditve.</t>
  </si>
  <si>
    <t>Izvajanje del mora potekati skladno z veljavnimi predpisi s področja varnosti in zdravja pri delu na začasnih in premičnih gradbiščih. Pred začetkom del mora naročnik oziroma odgovorna oseba zagotoviti izdelavo varnostnega načrta, prilagojenega dejanskemu obsegu in organizaciji gradnje. V primeru, da bo na gradbišču dela izvajalo več izvajalcev oziroma se bodo dela izvajala sočasno z ureditvijo parkirišča, mora naročnik zagotoviti tudi imenovanje koordinatorja za varnost in zdravje pri delu v pripravljalni in izvajalni fazi, skladno z veljavnimi predpisi.</t>
  </si>
  <si>
    <t>Vse barve konstrukcije, Al fasadnih elementov, nosilne konstrukcije, …. se določijo po izbiri investitorja.</t>
  </si>
  <si>
    <t xml:space="preserve">Ureditev in  priprava gradbišča za izvedbo nadstrešnice, vključno z  začasno zaščito obstoječih površin in naprav, potrebnimi pomožnimi deli, transporti ter čiščenjem območja po zaključku del. </t>
  </si>
  <si>
    <t>Začasna ureditev priključka električne energije za potrebe izvedbe del, vključno z morebitnim priklopom na obstoječi elektro priključek kulturnega doma po predhodnem dogovoru z naročnikom, uporabo ustreznih zaščitenih razdelilcev, kablov, varovalne opreme, zaščito vodnikov pred mehanskimi poškodbami ter odstranitvijo začasne ureditve po zaključku del. Izvedba mora biti skladna z veljavnimi predpisi s področja varnosti pri delu in elektroinštalacij.</t>
  </si>
  <si>
    <r>
      <t>m</t>
    </r>
    <r>
      <rPr>
        <vertAlign val="superscript"/>
        <sz val="10"/>
        <rFont val="Arial CE"/>
        <charset val="238"/>
      </rPr>
      <t>2</t>
    </r>
  </si>
  <si>
    <t>- Dvokrilna steklena vrata  dim. 200/210 cm vključno s kljuko, ključavnico s ključem in panti.</t>
  </si>
  <si>
    <t xml:space="preserve">Dobava in ugradnja steklenih sten za del nadstrešnice, ki je namenjen za razstavo gasilskega vozila. Stekleni del je z dvokrilnimi vrati dim. 200/230 cm.. Steklo je kaljeno, varnostno steklo,  10 mm. V ceno je potrebno zajeti dobavo, montažo vključno z vsem potrebnim materialom za izvedbo. </t>
  </si>
  <si>
    <t>Izvedba komplet nadstrešnice iz jeklene pocinkane konstukcije, kot Hosekra, dimenzij 3,2 m x 8,05  m + 4,7 m x 4,95 m, višine 2,8 m. Streha je iz 5 cm izolacijskih panelov, zaključena z obrobami ter z žlebi in vertikalnimi odvodi. Osrednji del nadstrešnice je zaprtega tipa (kontejnerska izvedba) dimenzij 4,7 x 2,0 m, višine kot nadstrešnica, z drsnimi vrati 90/230 cm vključno s panti, kljuko, ključavnico s ključi. Barva konstrukcije antracit, stenskih Al panelov pa svetlo rjava oz. po izbiri investitorja.</t>
  </si>
  <si>
    <t>- Steklene stene dim, 1 kom 2,0/2,3 m + 2 kom 2,05/2,3 m + 2 kom 0,5/2,3.</t>
  </si>
  <si>
    <t>Komplet dobava vsega potrebnega materiala, ter naprava in vgrajevanje armiranega betona, v nevidne armirane betonske konstrukcije(npr. C25/30) – AB temeljna plošča, robni pasovni temelj, vključno z napravo betona, potrebno armaturo, pomožnimi deli in prenosi. Vse nevidne AB konstrukcije vključno z armaturo izvesti v skladu s statičnim izračunom, ki je priloga gradbenih konstrukcij. V ceni je potrebno zajeti ojačitve v območju nosilnih stebrov.</t>
  </si>
  <si>
    <t>- robni pasovni temelji, širine 0,30 m in globine 0,75 m</t>
  </si>
  <si>
    <t>Komplet dobava materiala in ročno rezanje, krivljenje in polaganje armature v  AB konstrukcije (talna plošča z robnimi temelji,….) vključno z vsemi potrebnimi deli. Vsi podatki o armaturi so podani v  načrtu gradbenih konstrukcij.</t>
  </si>
  <si>
    <t>- armatura za talno ploščo z robnimi temelji (rebrasta in mrežna armatura) B 500 B,:18,1 m3 (ocena 90 kg/m3)</t>
  </si>
  <si>
    <t>Postavitev napisne table (pozor gradbišče, tabla z imenom izvajalca, projektantskega podjetja, nadzornega organa…) v času gradnje mora biti pripravljena in izvedena v skladu z GZ-1, 14. in 15. členom, ter Pravilnikom o gradbiščih, Uradni list RS, št. 55/08, 66/10, zlasti 8. člen.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</si>
</sst>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quot; SIT&quot;"/>
    <numFmt numFmtId="165" formatCode="_-* #,##0.00\ &quot;€&quot;_-;\-* #,##0.00\ &quot;€&quot;_-;_-* &quot;-&quot;\ &quot;€&quot;_-;_-@_-"/>
  </numFmts>
  <fonts count="30" x14ac:knownFonts="1">
    <font>
      <sz val="11"/>
      <name val="Arial CE"/>
      <family val="2"/>
      <charset val="238"/>
    </font>
    <font>
      <sz val="11"/>
      <color theme="1"/>
      <name val="Calibri"/>
      <family val="2"/>
      <charset val="238"/>
      <scheme val="minor"/>
    </font>
    <font>
      <sz val="10"/>
      <name val="Arial CE"/>
      <family val="2"/>
      <charset val="238"/>
    </font>
    <font>
      <sz val="10"/>
      <name val="Arial"/>
      <family val="2"/>
      <charset val="238"/>
    </font>
    <font>
      <b/>
      <sz val="12"/>
      <name val="Arial CE"/>
      <family val="2"/>
      <charset val="238"/>
    </font>
    <font>
      <sz val="10"/>
      <color indexed="8"/>
      <name val="Tahoma"/>
      <family val="2"/>
      <charset val="238"/>
    </font>
    <font>
      <sz val="10"/>
      <name val="Tahoma"/>
      <family val="2"/>
      <charset val="238"/>
    </font>
    <font>
      <sz val="16"/>
      <name val="Arial CE"/>
      <family val="2"/>
      <charset val="238"/>
    </font>
    <font>
      <vertAlign val="superscript"/>
      <sz val="10"/>
      <name val="Arial CE"/>
      <family val="2"/>
      <charset val="238"/>
    </font>
    <font>
      <sz val="10"/>
      <color indexed="10"/>
      <name val="Arial CE"/>
      <family val="2"/>
      <charset val="238"/>
    </font>
    <font>
      <b/>
      <sz val="11"/>
      <name val="Arial CE"/>
      <family val="2"/>
      <charset val="238"/>
    </font>
    <font>
      <sz val="10"/>
      <color indexed="8"/>
      <name val="Arial CE"/>
      <family val="2"/>
      <charset val="238"/>
    </font>
    <font>
      <vertAlign val="superscript"/>
      <sz val="10"/>
      <color indexed="8"/>
      <name val="Arial CE"/>
      <family val="2"/>
      <charset val="238"/>
    </font>
    <font>
      <b/>
      <sz val="10"/>
      <name val="Arial CE"/>
      <family val="2"/>
      <charset val="238"/>
    </font>
    <font>
      <sz val="10"/>
      <color indexed="8"/>
      <name val="Arial"/>
      <family val="2"/>
      <charset val="238"/>
    </font>
    <font>
      <b/>
      <sz val="14"/>
      <name val="Arial CE"/>
      <family val="2"/>
      <charset val="238"/>
    </font>
    <font>
      <sz val="8"/>
      <name val="Arial CE"/>
      <family val="2"/>
      <charset val="238"/>
    </font>
    <font>
      <b/>
      <u/>
      <sz val="14"/>
      <name val="Arial CE"/>
      <family val="2"/>
      <charset val="238"/>
    </font>
    <font>
      <sz val="12"/>
      <name val="Arial CE"/>
      <family val="2"/>
      <charset val="238"/>
    </font>
    <font>
      <b/>
      <i/>
      <sz val="14"/>
      <name val="Arial CE"/>
      <family val="2"/>
      <charset val="238"/>
    </font>
    <font>
      <b/>
      <i/>
      <sz val="10"/>
      <name val="Arial CE"/>
      <family val="2"/>
      <charset val="238"/>
    </font>
    <font>
      <sz val="10"/>
      <name val="Arial CE"/>
      <charset val="238"/>
    </font>
    <font>
      <sz val="11"/>
      <name val="Arial CE"/>
      <charset val="238"/>
    </font>
    <font>
      <sz val="10"/>
      <name val="Arial Narrow"/>
      <family val="2"/>
      <charset val="238"/>
    </font>
    <font>
      <b/>
      <sz val="10"/>
      <name val="Arial CE"/>
      <charset val="238"/>
    </font>
    <font>
      <b/>
      <sz val="10"/>
      <color indexed="8"/>
      <name val="Tahoma"/>
      <family val="2"/>
      <charset val="238"/>
    </font>
    <font>
      <sz val="10"/>
      <color rgb="FFFF0000"/>
      <name val="Arial CE"/>
      <family val="2"/>
      <charset val="238"/>
    </font>
    <font>
      <sz val="11"/>
      <color rgb="FFFF0000"/>
      <name val="Arial CE"/>
      <family val="2"/>
      <charset val="238"/>
    </font>
    <font>
      <vertAlign val="superscript"/>
      <sz val="10"/>
      <name val="Arial CE"/>
      <charset val="238"/>
    </font>
    <font>
      <sz val="10"/>
      <color theme="0" tint="-0.34998626667073579"/>
      <name val="Arial CE"/>
      <family val="2"/>
      <charset val="238"/>
    </font>
  </fonts>
  <fills count="4">
    <fill>
      <patternFill patternType="none"/>
    </fill>
    <fill>
      <patternFill patternType="gray125"/>
    </fill>
    <fill>
      <patternFill patternType="solid">
        <fgColor indexed="13"/>
        <bgColor indexed="34"/>
      </patternFill>
    </fill>
    <fill>
      <patternFill patternType="solid">
        <fgColor rgb="FFFFFF00"/>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style="thin">
        <color indexed="64"/>
      </top>
      <bottom style="thin">
        <color indexed="8"/>
      </bottom>
      <diagonal/>
    </border>
    <border>
      <left style="hair">
        <color indexed="8"/>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s>
  <cellStyleXfs count="4">
    <xf numFmtId="0" fontId="0" fillId="0" borderId="0"/>
    <xf numFmtId="0" fontId="2" fillId="0" borderId="0"/>
    <xf numFmtId="0" fontId="21" fillId="0" borderId="0"/>
    <xf numFmtId="0" fontId="1" fillId="0" borderId="0"/>
  </cellStyleXfs>
  <cellXfs count="177">
    <xf numFmtId="0" fontId="0" fillId="0" borderId="0" xfId="0"/>
    <xf numFmtId="0" fontId="2" fillId="0" borderId="0" xfId="0" applyFont="1" applyAlignment="1">
      <alignment horizontal="center" vertical="top"/>
    </xf>
    <xf numFmtId="0" fontId="2" fillId="0" borderId="0" xfId="0" applyFont="1"/>
    <xf numFmtId="0" fontId="2" fillId="0" borderId="0" xfId="0" applyFont="1" applyAlignment="1">
      <alignment horizontal="right"/>
    </xf>
    <xf numFmtId="4" fontId="2" fillId="0" borderId="0" xfId="0" applyNumberFormat="1" applyFont="1"/>
    <xf numFmtId="164" fontId="2" fillId="0" borderId="0" xfId="0" applyNumberFormat="1" applyFont="1"/>
    <xf numFmtId="0" fontId="4" fillId="0" borderId="0" xfId="0" applyFont="1" applyAlignment="1">
      <alignment horizontal="center"/>
    </xf>
    <xf numFmtId="0" fontId="4" fillId="0" borderId="0" xfId="0" applyFont="1"/>
    <xf numFmtId="49" fontId="6" fillId="0" borderId="1" xfId="1" applyNumberFormat="1" applyFont="1" applyBorder="1" applyAlignment="1">
      <alignment horizontal="center" vertical="top" wrapText="1"/>
    </xf>
    <xf numFmtId="49" fontId="6" fillId="0" borderId="1" xfId="1" applyNumberFormat="1" applyFont="1" applyBorder="1" applyAlignment="1">
      <alignment horizontal="center" vertical="center" wrapText="1"/>
    </xf>
    <xf numFmtId="49" fontId="2" fillId="0" borderId="0" xfId="0" applyNumberFormat="1" applyFont="1" applyAlignment="1">
      <alignment horizontal="center" vertical="top"/>
    </xf>
    <xf numFmtId="0" fontId="4" fillId="0" borderId="3" xfId="0" applyFont="1" applyBorder="1" applyAlignment="1">
      <alignment horizontal="right"/>
    </xf>
    <xf numFmtId="4" fontId="4" fillId="0" borderId="3" xfId="0" applyNumberFormat="1" applyFont="1" applyBorder="1"/>
    <xf numFmtId="0" fontId="4" fillId="0" borderId="0" xfId="0" applyFont="1" applyAlignment="1">
      <alignment wrapText="1"/>
    </xf>
    <xf numFmtId="4" fontId="5" fillId="0" borderId="1" xfId="1" applyNumberFormat="1" applyFont="1" applyBorder="1" applyAlignment="1">
      <alignment horizontal="center" vertical="center"/>
    </xf>
    <xf numFmtId="0" fontId="2" fillId="0" borderId="0" xfId="0" applyFont="1" applyAlignment="1">
      <alignment horizontal="left"/>
    </xf>
    <xf numFmtId="164" fontId="13" fillId="0" borderId="0" xfId="0" applyNumberFormat="1" applyFont="1"/>
    <xf numFmtId="0" fontId="13" fillId="0" borderId="0" xfId="0" applyFont="1"/>
    <xf numFmtId="0" fontId="15" fillId="0" borderId="0" xfId="0" applyFont="1" applyAlignment="1">
      <alignment wrapText="1"/>
    </xf>
    <xf numFmtId="0" fontId="13" fillId="0" borderId="0" xfId="0" applyFont="1" applyAlignment="1">
      <alignment horizontal="right"/>
    </xf>
    <xf numFmtId="4" fontId="13" fillId="0" borderId="0" xfId="0" applyNumberFormat="1" applyFont="1"/>
    <xf numFmtId="0" fontId="2" fillId="0" borderId="0" xfId="0" applyFont="1" applyAlignment="1">
      <alignment horizontal="center"/>
    </xf>
    <xf numFmtId="0" fontId="17" fillId="0" borderId="0" xfId="0" applyFont="1"/>
    <xf numFmtId="1" fontId="15" fillId="0" borderId="0" xfId="0" applyNumberFormat="1" applyFont="1" applyAlignment="1">
      <alignment horizontal="right"/>
    </xf>
    <xf numFmtId="1" fontId="15" fillId="0" borderId="0" xfId="0" applyNumberFormat="1" applyFont="1"/>
    <xf numFmtId="0" fontId="15" fillId="0" borderId="0" xfId="0" applyFont="1"/>
    <xf numFmtId="0" fontId="15" fillId="2" borderId="2" xfId="0" applyFont="1" applyFill="1" applyBorder="1" applyAlignment="1">
      <alignment wrapText="1"/>
    </xf>
    <xf numFmtId="0" fontId="2" fillId="2" borderId="3" xfId="0" applyFont="1" applyFill="1" applyBorder="1" applyAlignment="1">
      <alignment horizontal="right"/>
    </xf>
    <xf numFmtId="0" fontId="2" fillId="2" borderId="3" xfId="0" applyFont="1" applyFill="1" applyBorder="1" applyAlignment="1">
      <alignment horizontal="left"/>
    </xf>
    <xf numFmtId="4" fontId="2" fillId="2" borderId="3" xfId="0" applyNumberFormat="1" applyFont="1" applyFill="1" applyBorder="1"/>
    <xf numFmtId="0" fontId="2" fillId="2" borderId="3" xfId="0" applyFont="1" applyFill="1" applyBorder="1"/>
    <xf numFmtId="164" fontId="19" fillId="0" borderId="0" xfId="0" applyNumberFormat="1" applyFont="1"/>
    <xf numFmtId="0" fontId="20" fillId="0" borderId="0" xfId="0" applyFont="1"/>
    <xf numFmtId="165" fontId="18" fillId="0" borderId="4" xfId="0" applyNumberFormat="1" applyFont="1" applyBorder="1"/>
    <xf numFmtId="165" fontId="18" fillId="3" borderId="4" xfId="0" applyNumberFormat="1" applyFont="1" applyFill="1" applyBorder="1"/>
    <xf numFmtId="0" fontId="4" fillId="0" borderId="3" xfId="0" applyFont="1" applyBorder="1" applyAlignment="1">
      <alignment horizontal="left"/>
    </xf>
    <xf numFmtId="9" fontId="2" fillId="0" borderId="0" xfId="0" applyNumberFormat="1" applyFont="1"/>
    <xf numFmtId="4" fontId="4" fillId="0" borderId="7" xfId="0" applyNumberFormat="1" applyFont="1" applyBorder="1"/>
    <xf numFmtId="0" fontId="4" fillId="0" borderId="3" xfId="0" applyFont="1" applyBorder="1" applyAlignment="1">
      <alignment wrapText="1"/>
    </xf>
    <xf numFmtId="49" fontId="2" fillId="0" borderId="15" xfId="0" applyNumberFormat="1" applyFont="1" applyBorder="1" applyAlignment="1">
      <alignment horizontal="center" vertical="top"/>
    </xf>
    <xf numFmtId="0" fontId="2" fillId="0" borderId="5" xfId="0" applyFont="1" applyBorder="1" applyAlignment="1">
      <alignment horizontal="center" vertical="center" wrapText="1"/>
    </xf>
    <xf numFmtId="49" fontId="2" fillId="0" borderId="0" xfId="0" applyNumberFormat="1" applyFont="1" applyAlignment="1">
      <alignment horizontal="justify" vertical="top" wrapText="1"/>
    </xf>
    <xf numFmtId="0" fontId="0" fillId="0" borderId="0" xfId="0"/>
    <xf numFmtId="0" fontId="2" fillId="0" borderId="0" xfId="0" applyFont="1" applyAlignment="1">
      <alignment horizontal="justify" wrapText="1"/>
    </xf>
    <xf numFmtId="165" fontId="18" fillId="0" borderId="0" xfId="0" applyNumberFormat="1" applyFont="1" applyBorder="1"/>
    <xf numFmtId="165" fontId="18" fillId="0" borderId="6" xfId="0" applyNumberFormat="1" applyFont="1" applyBorder="1"/>
    <xf numFmtId="0" fontId="2" fillId="0" borderId="0" xfId="0" applyFont="1" applyAlignment="1">
      <alignment vertical="top" wrapText="1"/>
    </xf>
    <xf numFmtId="0" fontId="4" fillId="0" borderId="0" xfId="0" applyFont="1" applyAlignment="1" applyProtection="1">
      <alignment horizontal="center"/>
    </xf>
    <xf numFmtId="0" fontId="4" fillId="0" borderId="0" xfId="0" applyFont="1" applyProtection="1"/>
    <xf numFmtId="0" fontId="2" fillId="0" borderId="0" xfId="0" applyFont="1" applyAlignment="1" applyProtection="1">
      <alignment horizontal="right"/>
    </xf>
    <xf numFmtId="4" fontId="2" fillId="0" borderId="0" xfId="0" applyNumberFormat="1" applyFont="1" applyProtection="1"/>
    <xf numFmtId="164" fontId="2" fillId="0" borderId="0" xfId="0" applyNumberFormat="1" applyFont="1" applyProtection="1"/>
    <xf numFmtId="0" fontId="2" fillId="0" borderId="0" xfId="0" applyFont="1" applyProtection="1"/>
    <xf numFmtId="1" fontId="2" fillId="0" borderId="0" xfId="0" applyNumberFormat="1" applyFont="1" applyAlignment="1" applyProtection="1">
      <alignment vertical="top" wrapText="1"/>
    </xf>
    <xf numFmtId="2" fontId="25" fillId="0" borderId="0" xfId="1" applyNumberFormat="1" applyFont="1" applyAlignment="1" applyProtection="1">
      <alignment vertical="top" wrapText="1"/>
    </xf>
    <xf numFmtId="0" fontId="2" fillId="0" borderId="0" xfId="0" applyFont="1" applyAlignment="1" applyProtection="1">
      <alignment horizontal="justify" vertical="top" wrapText="1"/>
    </xf>
    <xf numFmtId="49" fontId="2" fillId="0" borderId="0" xfId="0" applyNumberFormat="1" applyFont="1" applyAlignment="1" applyProtection="1">
      <alignment horizontal="justify" vertical="top" wrapText="1"/>
    </xf>
    <xf numFmtId="49" fontId="0" fillId="0" borderId="0" xfId="0" applyNumberFormat="1" applyAlignment="1" applyProtection="1">
      <alignment horizontal="justify" vertical="top" wrapText="1"/>
    </xf>
    <xf numFmtId="0" fontId="26" fillId="0" borderId="0" xfId="0" applyFont="1" applyProtection="1"/>
    <xf numFmtId="0" fontId="2" fillId="0" borderId="0" xfId="0" applyFont="1" applyAlignment="1" applyProtection="1">
      <alignment horizontal="justify" wrapText="1"/>
    </xf>
    <xf numFmtId="49" fontId="6" fillId="0" borderId="1" xfId="1" applyNumberFormat="1" applyFont="1" applyBorder="1" applyAlignment="1" applyProtection="1">
      <alignment horizontal="center" vertical="top" wrapText="1"/>
    </xf>
    <xf numFmtId="49" fontId="6" fillId="0" borderId="1" xfId="1" applyNumberFormat="1" applyFont="1" applyBorder="1" applyAlignment="1" applyProtection="1">
      <alignment horizontal="center" vertical="center" wrapText="1"/>
    </xf>
    <xf numFmtId="4" fontId="5" fillId="0" borderId="1" xfId="1" applyNumberFormat="1" applyFont="1" applyBorder="1" applyAlignment="1" applyProtection="1">
      <alignment horizontal="center" vertical="top"/>
    </xf>
    <xf numFmtId="4" fontId="5" fillId="0" borderId="1" xfId="1" applyNumberFormat="1" applyFont="1" applyBorder="1" applyAlignment="1" applyProtection="1">
      <alignment horizontal="center" vertical="top" wrapText="1"/>
    </xf>
    <xf numFmtId="4" fontId="6" fillId="0" borderId="1" xfId="1" applyNumberFormat="1" applyFont="1" applyBorder="1" applyAlignment="1" applyProtection="1">
      <alignment horizontal="center" vertical="top" wrapText="1"/>
    </xf>
    <xf numFmtId="49" fontId="2" fillId="0" borderId="0" xfId="0" applyNumberFormat="1" applyFont="1" applyAlignment="1" applyProtection="1">
      <alignment horizontal="center" vertical="top"/>
    </xf>
    <xf numFmtId="0" fontId="7" fillId="0" borderId="0" xfId="0" applyFont="1" applyAlignment="1" applyProtection="1">
      <alignment vertical="top" wrapText="1"/>
    </xf>
    <xf numFmtId="0" fontId="7" fillId="0" borderId="0" xfId="0" applyFont="1" applyAlignment="1" applyProtection="1">
      <alignment horizontal="right"/>
    </xf>
    <xf numFmtId="4" fontId="7" fillId="0" borderId="0" xfId="0" applyNumberFormat="1" applyFont="1" applyProtection="1"/>
    <xf numFmtId="0" fontId="0" fillId="0" borderId="0" xfId="0" applyProtection="1"/>
    <xf numFmtId="0" fontId="2" fillId="0" borderId="0" xfId="0" applyFont="1" applyAlignment="1" applyProtection="1">
      <alignment horizontal="justify" vertical="top" wrapText="1"/>
    </xf>
    <xf numFmtId="49" fontId="2" fillId="0" borderId="0" xfId="0" applyNumberFormat="1" applyFont="1" applyAlignment="1" applyProtection="1">
      <alignment vertical="top" wrapText="1"/>
    </xf>
    <xf numFmtId="0" fontId="7" fillId="0" borderId="0" xfId="0" applyFont="1" applyAlignment="1" applyProtection="1">
      <alignment wrapText="1"/>
    </xf>
    <xf numFmtId="49" fontId="2" fillId="0" borderId="0" xfId="0" applyNumberFormat="1" applyFont="1" applyAlignment="1" applyProtection="1">
      <alignment horizontal="justify" vertical="top" wrapText="1"/>
    </xf>
    <xf numFmtId="0" fontId="7" fillId="0" borderId="0" xfId="0" applyFont="1" applyAlignment="1" applyProtection="1">
      <alignment vertical="center" wrapText="1"/>
    </xf>
    <xf numFmtId="49" fontId="9" fillId="0" borderId="0" xfId="0" applyNumberFormat="1" applyFont="1" applyAlignment="1" applyProtection="1">
      <alignment horizontal="center" vertical="top"/>
    </xf>
    <xf numFmtId="0" fontId="9" fillId="0" borderId="0" xfId="0" applyFont="1" applyAlignment="1" applyProtection="1">
      <alignment vertical="top" wrapText="1"/>
    </xf>
    <xf numFmtId="0" fontId="9" fillId="0" borderId="0" xfId="0" applyFont="1" applyAlignment="1" applyProtection="1">
      <alignment horizontal="right"/>
    </xf>
    <xf numFmtId="4" fontId="9" fillId="0" borderId="0" xfId="0" applyNumberFormat="1" applyFont="1" applyProtection="1"/>
    <xf numFmtId="0" fontId="4" fillId="0" borderId="8" xfId="0" applyFont="1" applyBorder="1" applyAlignment="1" applyProtection="1">
      <alignment wrapText="1"/>
    </xf>
    <xf numFmtId="0" fontId="4" fillId="0" borderId="3" xfId="0" applyFont="1" applyBorder="1" applyAlignment="1" applyProtection="1">
      <alignment horizontal="right"/>
    </xf>
    <xf numFmtId="4" fontId="4" fillId="0" borderId="3" xfId="0" applyNumberFormat="1" applyFont="1" applyBorder="1" applyProtection="1"/>
    <xf numFmtId="0" fontId="4" fillId="0" borderId="3" xfId="0" applyFont="1" applyBorder="1" applyProtection="1"/>
    <xf numFmtId="4" fontId="10" fillId="0" borderId="5" xfId="0" applyNumberFormat="1" applyFont="1" applyBorder="1" applyProtection="1"/>
    <xf numFmtId="49" fontId="21" fillId="0" borderId="0" xfId="0" applyNumberFormat="1" applyFont="1" applyAlignment="1" applyProtection="1">
      <alignment vertical="top" wrapText="1"/>
    </xf>
    <xf numFmtId="49" fontId="22" fillId="0" borderId="0" xfId="0" applyNumberFormat="1" applyFont="1" applyAlignment="1" applyProtection="1">
      <alignment vertical="top" wrapText="1"/>
    </xf>
    <xf numFmtId="49" fontId="21" fillId="0" borderId="0" xfId="0" applyNumberFormat="1" applyFont="1" applyAlignment="1" applyProtection="1">
      <alignment vertical="top" wrapText="1"/>
    </xf>
    <xf numFmtId="49" fontId="22" fillId="0" borderId="0" xfId="0" applyNumberFormat="1" applyFont="1" applyAlignment="1" applyProtection="1">
      <alignment vertical="top" wrapText="1"/>
    </xf>
    <xf numFmtId="0" fontId="4" fillId="0" borderId="0" xfId="0" applyFont="1" applyAlignment="1" applyProtection="1">
      <alignment horizontal="center" vertical="top"/>
    </xf>
    <xf numFmtId="0" fontId="4" fillId="0" borderId="0" xfId="0" applyFont="1" applyAlignment="1" applyProtection="1">
      <alignment wrapText="1"/>
    </xf>
    <xf numFmtId="0" fontId="4" fillId="0" borderId="0" xfId="0" applyFont="1" applyAlignment="1" applyProtection="1">
      <alignment horizontal="right"/>
    </xf>
    <xf numFmtId="4" fontId="4" fillId="0" borderId="0" xfId="0" applyNumberFormat="1" applyFont="1" applyProtection="1"/>
    <xf numFmtId="164" fontId="4" fillId="0" borderId="0" xfId="0" applyNumberFormat="1" applyFont="1" applyAlignment="1" applyProtection="1">
      <alignment horizontal="right"/>
    </xf>
    <xf numFmtId="0" fontId="2" fillId="0" borderId="0" xfId="0" applyFont="1" applyAlignment="1" applyProtection="1">
      <alignment horizontal="center" vertical="top"/>
    </xf>
    <xf numFmtId="4" fontId="2" fillId="0" borderId="0" xfId="0" applyNumberFormat="1" applyFont="1" applyProtection="1">
      <protection locked="0"/>
    </xf>
    <xf numFmtId="1" fontId="24" fillId="0" borderId="0" xfId="0" applyNumberFormat="1" applyFont="1" applyAlignment="1" applyProtection="1">
      <alignment horizontal="justify" wrapText="1"/>
    </xf>
    <xf numFmtId="1" fontId="2" fillId="0" borderId="0" xfId="0" applyNumberFormat="1" applyFont="1" applyAlignment="1" applyProtection="1">
      <alignment horizontal="justify" wrapText="1"/>
    </xf>
    <xf numFmtId="1" fontId="2" fillId="0" borderId="0" xfId="0" applyNumberFormat="1" applyFont="1" applyAlignment="1" applyProtection="1">
      <alignment horizontal="left" wrapText="1"/>
    </xf>
    <xf numFmtId="4" fontId="5" fillId="0" borderId="2" xfId="1" applyNumberFormat="1" applyFont="1" applyBorder="1" applyAlignment="1" applyProtection="1">
      <alignment horizontal="center" vertical="center"/>
    </xf>
    <xf numFmtId="0" fontId="0" fillId="0" borderId="7" xfId="0" applyBorder="1" applyAlignment="1" applyProtection="1">
      <alignment horizontal="center" vertical="center"/>
    </xf>
    <xf numFmtId="4" fontId="5" fillId="0" borderId="1" xfId="1" applyNumberFormat="1" applyFont="1" applyBorder="1" applyAlignment="1" applyProtection="1">
      <alignment horizontal="center" vertical="center"/>
    </xf>
    <xf numFmtId="49" fontId="6" fillId="0" borderId="0" xfId="1" applyNumberFormat="1" applyFont="1" applyAlignment="1" applyProtection="1">
      <alignment horizontal="center" vertical="top" wrapText="1"/>
    </xf>
    <xf numFmtId="49" fontId="6" fillId="0" borderId="0" xfId="1" applyNumberFormat="1" applyFont="1" applyAlignment="1" applyProtection="1">
      <alignment horizontal="center" vertical="center" wrapText="1"/>
    </xf>
    <xf numFmtId="4" fontId="5" fillId="0" borderId="0" xfId="1" applyNumberFormat="1" applyFont="1" applyAlignment="1" applyProtection="1">
      <alignment horizontal="center" vertical="center"/>
    </xf>
    <xf numFmtId="0" fontId="0" fillId="0" borderId="0" xfId="0" applyAlignment="1" applyProtection="1">
      <alignment horizontal="center" vertical="center"/>
    </xf>
    <xf numFmtId="4" fontId="6" fillId="0" borderId="0" xfId="1" applyNumberFormat="1" applyFont="1" applyAlignment="1" applyProtection="1">
      <alignment horizontal="center" vertical="top" wrapText="1"/>
    </xf>
    <xf numFmtId="0" fontId="2" fillId="0" borderId="0" xfId="0" applyFont="1" applyAlignment="1" applyProtection="1">
      <alignment vertical="top" wrapText="1"/>
    </xf>
    <xf numFmtId="0" fontId="2" fillId="0" borderId="0" xfId="0" applyFont="1" applyAlignment="1" applyProtection="1">
      <alignment wrapText="1"/>
    </xf>
    <xf numFmtId="4" fontId="26" fillId="0" borderId="0" xfId="0" applyNumberFormat="1" applyFont="1" applyProtection="1"/>
    <xf numFmtId="49" fontId="2" fillId="0" borderId="0" xfId="0" applyNumberFormat="1" applyFont="1" applyAlignment="1" applyProtection="1">
      <alignment horizontal="left" wrapText="1"/>
    </xf>
    <xf numFmtId="2" fontId="2" fillId="0" borderId="0" xfId="0" applyNumberFormat="1" applyFont="1" applyProtection="1"/>
    <xf numFmtId="40" fontId="2" fillId="0" borderId="0" xfId="0" applyNumberFormat="1" applyFont="1" applyProtection="1"/>
    <xf numFmtId="2" fontId="2" fillId="0" borderId="0" xfId="0" applyNumberFormat="1" applyFont="1" applyAlignment="1" applyProtection="1">
      <alignment horizontal="right" wrapText="1"/>
    </xf>
    <xf numFmtId="49" fontId="2" fillId="0" borderId="0" xfId="0" applyNumberFormat="1" applyFont="1" applyAlignment="1" applyProtection="1">
      <alignment horizontal="justify" vertical="center" wrapText="1"/>
    </xf>
    <xf numFmtId="0" fontId="2" fillId="0" borderId="0" xfId="0" applyFont="1" applyAlignment="1" applyProtection="1">
      <alignment horizontal="justify" vertical="center" wrapText="1"/>
    </xf>
    <xf numFmtId="0" fontId="2" fillId="0" borderId="6" xfId="0" applyFont="1" applyBorder="1" applyAlignment="1" applyProtection="1">
      <alignment horizontal="justify" vertical="center" wrapText="1"/>
    </xf>
    <xf numFmtId="0" fontId="2" fillId="0" borderId="6" xfId="0" applyFont="1" applyBorder="1" applyAlignment="1" applyProtection="1">
      <alignment horizontal="right"/>
    </xf>
    <xf numFmtId="4" fontId="2" fillId="0" borderId="6" xfId="0" applyNumberFormat="1" applyFont="1" applyBorder="1" applyProtection="1"/>
    <xf numFmtId="49" fontId="6" fillId="0" borderId="9" xfId="1" applyNumberFormat="1" applyFont="1" applyBorder="1" applyAlignment="1" applyProtection="1">
      <alignment horizontal="center" vertical="top" wrapText="1"/>
    </xf>
    <xf numFmtId="0" fontId="4" fillId="0" borderId="5" xfId="0" applyFont="1" applyBorder="1" applyAlignment="1" applyProtection="1">
      <alignment wrapText="1"/>
    </xf>
    <xf numFmtId="0" fontId="4" fillId="0" borderId="6" xfId="0" applyFont="1" applyBorder="1" applyAlignment="1" applyProtection="1">
      <alignment wrapText="1"/>
    </xf>
    <xf numFmtId="0" fontId="4" fillId="0" borderId="6" xfId="0" applyFont="1" applyBorder="1" applyAlignment="1" applyProtection="1">
      <alignment horizontal="right"/>
    </xf>
    <xf numFmtId="4" fontId="4" fillId="0" borderId="6" xfId="0" applyNumberFormat="1" applyFont="1" applyBorder="1" applyProtection="1"/>
    <xf numFmtId="4" fontId="4" fillId="0" borderId="8" xfId="0" applyNumberFormat="1" applyFont="1" applyBorder="1" applyAlignment="1" applyProtection="1">
      <alignment wrapText="1"/>
    </xf>
    <xf numFmtId="1" fontId="2" fillId="0" borderId="0" xfId="0" applyNumberFormat="1" applyFont="1" applyAlignment="1" applyProtection="1">
      <alignment horizontal="left" wrapText="1"/>
    </xf>
    <xf numFmtId="0" fontId="2" fillId="0" borderId="0" xfId="0" applyFont="1" applyAlignment="1" applyProtection="1">
      <alignment vertical="top" wrapText="1"/>
    </xf>
    <xf numFmtId="0" fontId="0" fillId="0" borderId="0" xfId="0" applyAlignment="1" applyProtection="1">
      <alignment wrapText="1"/>
    </xf>
    <xf numFmtId="2" fontId="2" fillId="0" borderId="0" xfId="0" applyNumberFormat="1" applyFont="1" applyProtection="1">
      <protection locked="0"/>
    </xf>
    <xf numFmtId="0" fontId="24" fillId="0" borderId="0" xfId="0" applyFont="1" applyAlignment="1" applyProtection="1">
      <alignment vertical="top" wrapText="1"/>
    </xf>
    <xf numFmtId="2" fontId="2" fillId="0" borderId="0" xfId="0" applyNumberFormat="1" applyFont="1" applyAlignment="1" applyProtection="1">
      <alignment horizontal="justify" wrapText="1"/>
    </xf>
    <xf numFmtId="2" fontId="0" fillId="0" borderId="0" xfId="0" applyNumberFormat="1" applyProtection="1"/>
    <xf numFmtId="2" fontId="27" fillId="0" borderId="0" xfId="0" applyNumberFormat="1" applyFont="1" applyProtection="1"/>
    <xf numFmtId="4" fontId="2" fillId="0" borderId="0" xfId="0" applyNumberFormat="1" applyFont="1" applyAlignment="1" applyProtection="1">
      <alignment vertical="top" wrapText="1"/>
    </xf>
    <xf numFmtId="0" fontId="26" fillId="0" borderId="0" xfId="0" applyFont="1" applyAlignment="1" applyProtection="1">
      <alignment vertical="top" wrapText="1"/>
    </xf>
    <xf numFmtId="4" fontId="26" fillId="0" borderId="0" xfId="0" applyNumberFormat="1" applyFont="1" applyAlignment="1" applyProtection="1">
      <alignment vertical="top" wrapText="1"/>
    </xf>
    <xf numFmtId="2" fontId="2" fillId="0" borderId="0" xfId="0" applyNumberFormat="1" applyFont="1" applyAlignment="1" applyProtection="1">
      <alignment horizontal="justify" vertical="center" wrapText="1"/>
    </xf>
    <xf numFmtId="2" fontId="2" fillId="0" borderId="0" xfId="0" applyNumberFormat="1" applyFont="1" applyAlignment="1" applyProtection="1">
      <alignment wrapText="1"/>
    </xf>
    <xf numFmtId="49" fontId="29" fillId="0" borderId="0" xfId="0" applyNumberFormat="1" applyFont="1" applyAlignment="1" applyProtection="1">
      <alignment horizontal="justify" vertical="top" wrapText="1"/>
    </xf>
    <xf numFmtId="0" fontId="2" fillId="0" borderId="0" xfId="0" applyFont="1" applyAlignment="1" applyProtection="1">
      <alignment horizontal="left"/>
    </xf>
    <xf numFmtId="4" fontId="29" fillId="0" borderId="0" xfId="0" applyNumberFormat="1" applyFont="1" applyAlignment="1" applyProtection="1">
      <alignment wrapText="1"/>
    </xf>
    <xf numFmtId="49" fontId="11" fillId="0" borderId="0" xfId="0" applyNumberFormat="1" applyFont="1" applyAlignment="1" applyProtection="1">
      <alignment horizontal="center" vertical="top"/>
    </xf>
    <xf numFmtId="0" fontId="11" fillId="0" borderId="0" xfId="0" applyFont="1" applyAlignment="1" applyProtection="1">
      <alignment vertical="top" wrapText="1"/>
    </xf>
    <xf numFmtId="0" fontId="11" fillId="0" borderId="0" xfId="0" applyFont="1" applyAlignment="1" applyProtection="1">
      <alignment horizontal="right"/>
    </xf>
    <xf numFmtId="2" fontId="11" fillId="0" borderId="0" xfId="0" applyNumberFormat="1" applyFont="1" applyAlignment="1" applyProtection="1">
      <alignment horizontal="right" wrapText="1"/>
    </xf>
    <xf numFmtId="49" fontId="11" fillId="0" borderId="0" xfId="0" applyNumberFormat="1" applyFont="1" applyAlignment="1" applyProtection="1">
      <alignment vertical="center" wrapText="1"/>
    </xf>
    <xf numFmtId="0" fontId="2" fillId="0" borderId="4" xfId="0" applyFont="1" applyBorder="1" applyAlignment="1" applyProtection="1">
      <alignment wrapText="1"/>
    </xf>
    <xf numFmtId="0" fontId="2" fillId="0" borderId="4" xfId="0" applyFont="1" applyBorder="1" applyAlignment="1" applyProtection="1">
      <alignment horizontal="right"/>
    </xf>
    <xf numFmtId="4" fontId="2" fillId="0" borderId="4" xfId="0" applyNumberFormat="1" applyFont="1" applyBorder="1" applyProtection="1"/>
    <xf numFmtId="164" fontId="13" fillId="0" borderId="0" xfId="0" applyNumberFormat="1" applyFont="1" applyProtection="1"/>
    <xf numFmtId="0" fontId="4" fillId="0" borderId="10" xfId="0" applyFont="1" applyBorder="1" applyProtection="1"/>
    <xf numFmtId="2" fontId="0" fillId="0" borderId="0" xfId="0" applyNumberFormat="1" applyProtection="1">
      <protection locked="0"/>
    </xf>
    <xf numFmtId="0" fontId="2" fillId="0" borderId="0" xfId="0" applyFont="1" applyAlignment="1" applyProtection="1">
      <alignment horizontal="left" vertical="top" wrapText="1"/>
    </xf>
    <xf numFmtId="0" fontId="13" fillId="0" borderId="0" xfId="0" applyFont="1" applyProtection="1"/>
    <xf numFmtId="0" fontId="24" fillId="0" borderId="0" xfId="0" applyFont="1" applyProtection="1"/>
    <xf numFmtId="0" fontId="2" fillId="0" borderId="0" xfId="0" applyFont="1" applyAlignment="1" applyProtection="1">
      <alignment horizontal="justify" wrapText="1"/>
    </xf>
    <xf numFmtId="0" fontId="0" fillId="0" borderId="0" xfId="0" applyAlignment="1" applyProtection="1">
      <alignment horizontal="justify" vertical="top" wrapText="1"/>
    </xf>
    <xf numFmtId="4" fontId="14" fillId="0" borderId="1" xfId="1" applyNumberFormat="1" applyFont="1" applyBorder="1" applyAlignment="1" applyProtection="1">
      <alignment horizontal="center" vertical="top" wrapText="1"/>
    </xf>
    <xf numFmtId="4" fontId="11" fillId="0" borderId="0" xfId="0" applyNumberFormat="1" applyFont="1" applyProtection="1"/>
    <xf numFmtId="49" fontId="14" fillId="0" borderId="0" xfId="0" applyNumberFormat="1" applyFont="1" applyAlignment="1" applyProtection="1">
      <alignment wrapText="1"/>
    </xf>
    <xf numFmtId="0" fontId="11" fillId="0" borderId="0" xfId="0" applyFont="1" applyAlignment="1" applyProtection="1">
      <alignment wrapText="1"/>
    </xf>
    <xf numFmtId="49" fontId="14" fillId="0" borderId="0" xfId="0" applyNumberFormat="1" applyFont="1" applyAlignment="1" applyProtection="1">
      <alignment vertical="top" wrapText="1"/>
    </xf>
    <xf numFmtId="0" fontId="4" fillId="0" borderId="11" xfId="0" applyFont="1" applyBorder="1" applyAlignment="1" applyProtection="1">
      <alignment wrapText="1"/>
    </xf>
    <xf numFmtId="0" fontId="4" fillId="0" borderId="16" xfId="0" applyFont="1" applyBorder="1" applyAlignment="1" applyProtection="1">
      <alignment horizontal="right"/>
    </xf>
    <xf numFmtId="4" fontId="4" fillId="0" borderId="17" xfId="0" applyNumberFormat="1" applyFont="1" applyBorder="1" applyProtection="1"/>
    <xf numFmtId="0" fontId="4" fillId="0" borderId="14" xfId="0" applyFont="1" applyBorder="1" applyProtection="1"/>
    <xf numFmtId="4" fontId="10" fillId="0" borderId="13" xfId="0" applyNumberFormat="1" applyFont="1" applyBorder="1" applyProtection="1"/>
    <xf numFmtId="0" fontId="0" fillId="0" borderId="0" xfId="0" applyProtection="1"/>
    <xf numFmtId="0" fontId="2" fillId="0" borderId="5" xfId="0" applyFont="1" applyBorder="1" applyAlignment="1" applyProtection="1">
      <alignment horizontal="center" vertical="center" wrapText="1"/>
    </xf>
    <xf numFmtId="4" fontId="5" fillId="0" borderId="0" xfId="1" applyNumberFormat="1" applyFont="1" applyAlignment="1" applyProtection="1">
      <alignment horizontal="center" vertical="center" wrapText="1"/>
    </xf>
    <xf numFmtId="0" fontId="23" fillId="0" borderId="0" xfId="0" applyFont="1" applyAlignment="1" applyProtection="1">
      <alignment horizontal="center"/>
    </xf>
    <xf numFmtId="0" fontId="2" fillId="0" borderId="0" xfId="0" applyFont="1" applyAlignment="1" applyProtection="1">
      <alignment horizontal="justify"/>
    </xf>
    <xf numFmtId="0" fontId="21" fillId="0" borderId="0" xfId="0" applyFont="1" applyAlignment="1" applyProtection="1">
      <alignment horizontal="justify" wrapText="1"/>
    </xf>
    <xf numFmtId="0" fontId="7" fillId="0" borderId="0" xfId="0" applyFont="1" applyAlignment="1" applyProtection="1">
      <alignment horizontal="justify"/>
    </xf>
    <xf numFmtId="164" fontId="2" fillId="0" borderId="6" xfId="0" applyNumberFormat="1" applyFont="1" applyBorder="1" applyProtection="1"/>
    <xf numFmtId="0" fontId="4" fillId="0" borderId="3" xfId="0" applyFont="1" applyBorder="1" applyAlignment="1" applyProtection="1">
      <alignment wrapText="1"/>
    </xf>
    <xf numFmtId="4" fontId="10" fillId="0" borderId="12" xfId="0" applyNumberFormat="1" applyFont="1" applyBorder="1" applyProtection="1"/>
    <xf numFmtId="0" fontId="0" fillId="0" borderId="0" xfId="0" applyAlignment="1" applyProtection="1">
      <alignment vertical="top" wrapText="1"/>
    </xf>
  </cellXfs>
  <cellStyles count="4">
    <cellStyle name="Navadno 2" xfId="1" xr:uid="{4ADDE777-0003-4A94-8546-3BC9CADA2DB1}"/>
    <cellStyle name="Navadno 2 2" xfId="3" xr:uid="{8AC19DF9-C2EA-46AB-8C17-7450A4FC57FA}"/>
    <cellStyle name="Navadno 2 69" xfId="2" xr:uid="{AFF002A5-C448-4AC6-9890-F6E2551BFE33}"/>
    <cellStyle name="Normal" xfId="0" builtinId="0"/>
  </cellStyles>
  <dxfs count="1">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555555"/>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57724-E1FA-4CCF-A475-E78745CD6DA9}">
  <sheetPr codeName="List1"/>
  <dimension ref="A1:G35"/>
  <sheetViews>
    <sheetView tabSelected="1" zoomScale="130" zoomScaleNormal="130" workbookViewId="0">
      <selection activeCell="F21" sqref="F21"/>
    </sheetView>
  </sheetViews>
  <sheetFormatPr defaultRowHeight="12.75" x14ac:dyDescent="0.2"/>
  <cols>
    <col min="1" max="1" width="4.5" style="93" customWidth="1"/>
    <col min="2" max="2" width="35.125" style="52" customWidth="1"/>
    <col min="3" max="3" width="5" style="49" customWidth="1"/>
    <col min="4" max="4" width="6.75" style="50" customWidth="1"/>
    <col min="5" max="5" width="9.875" style="50" customWidth="1"/>
    <col min="6" max="6" width="8.875" style="51" customWidth="1"/>
    <col min="7" max="16384" width="9" style="52"/>
  </cols>
  <sheetData>
    <row r="1" spans="1:7" ht="15.75" x14ac:dyDescent="0.25">
      <c r="A1" s="47" t="s">
        <v>0</v>
      </c>
      <c r="B1" s="48" t="s">
        <v>1</v>
      </c>
    </row>
    <row r="2" spans="1:7" x14ac:dyDescent="0.2">
      <c r="A2" s="53"/>
      <c r="B2" s="53"/>
      <c r="C2" s="53"/>
      <c r="D2" s="53"/>
      <c r="E2" s="53"/>
      <c r="F2" s="53"/>
    </row>
    <row r="3" spans="1:7" x14ac:dyDescent="0.2">
      <c r="A3" s="53"/>
      <c r="B3" s="54" t="s">
        <v>15</v>
      </c>
      <c r="C3" s="53"/>
      <c r="D3" s="53"/>
      <c r="E3" s="53"/>
      <c r="F3" s="53"/>
    </row>
    <row r="4" spans="1:7" ht="54.75" customHeight="1" x14ac:dyDescent="0.2">
      <c r="A4" s="53"/>
      <c r="B4" s="55" t="s">
        <v>83</v>
      </c>
      <c r="C4" s="55"/>
      <c r="D4" s="55"/>
      <c r="E4" s="55"/>
      <c r="F4" s="55"/>
    </row>
    <row r="5" spans="1:7" ht="51.75" customHeight="1" x14ac:dyDescent="0.2">
      <c r="A5" s="53"/>
      <c r="B5" s="56" t="s">
        <v>81</v>
      </c>
      <c r="C5" s="57"/>
      <c r="D5" s="57"/>
      <c r="E5" s="57"/>
      <c r="F5" s="57"/>
      <c r="G5" s="58"/>
    </row>
    <row r="6" spans="1:7" x14ac:dyDescent="0.2">
      <c r="A6" s="53"/>
      <c r="B6" s="59"/>
      <c r="C6" s="53"/>
      <c r="D6" s="53"/>
      <c r="E6" s="53"/>
      <c r="F6" s="53"/>
    </row>
    <row r="7" spans="1:7" ht="25.5" x14ac:dyDescent="0.2">
      <c r="A7" s="60" t="s">
        <v>2</v>
      </c>
      <c r="B7" s="61" t="s">
        <v>3</v>
      </c>
      <c r="C7" s="60" t="s">
        <v>4</v>
      </c>
      <c r="D7" s="62" t="s">
        <v>5</v>
      </c>
      <c r="E7" s="63" t="s">
        <v>82</v>
      </c>
      <c r="F7" s="64" t="s">
        <v>6</v>
      </c>
    </row>
    <row r="8" spans="1:7" ht="14.25" customHeight="1" x14ac:dyDescent="0.3">
      <c r="A8" s="65"/>
      <c r="B8" s="66"/>
      <c r="C8" s="67"/>
      <c r="D8" s="68"/>
      <c r="E8" s="69"/>
      <c r="F8" s="50"/>
    </row>
    <row r="9" spans="1:7" ht="63.75" x14ac:dyDescent="0.2">
      <c r="A9" s="65" t="s">
        <v>7</v>
      </c>
      <c r="B9" s="70" t="s">
        <v>132</v>
      </c>
      <c r="F9" s="50"/>
    </row>
    <row r="10" spans="1:7" ht="15" customHeight="1" x14ac:dyDescent="0.2">
      <c r="A10" s="65"/>
      <c r="B10" s="71"/>
      <c r="C10" s="49" t="s">
        <v>58</v>
      </c>
      <c r="D10" s="50">
        <v>1</v>
      </c>
      <c r="E10" s="94">
        <v>0</v>
      </c>
      <c r="F10" s="50">
        <f>SUM(D10*E10)</f>
        <v>0</v>
      </c>
    </row>
    <row r="11" spans="1:7" ht="15" customHeight="1" x14ac:dyDescent="0.3">
      <c r="A11" s="65"/>
      <c r="B11" s="72"/>
      <c r="C11" s="67"/>
      <c r="D11" s="68"/>
      <c r="F11" s="69"/>
    </row>
    <row r="12" spans="1:7" ht="87.75" customHeight="1" x14ac:dyDescent="0.2">
      <c r="A12" s="65" t="s">
        <v>8</v>
      </c>
      <c r="B12" s="70" t="s">
        <v>91</v>
      </c>
      <c r="F12" s="50"/>
    </row>
    <row r="13" spans="1:7" ht="33" customHeight="1" x14ac:dyDescent="0.2">
      <c r="A13" s="65"/>
      <c r="B13" s="73" t="s">
        <v>92</v>
      </c>
      <c r="C13" s="50" t="s">
        <v>58</v>
      </c>
      <c r="D13" s="50">
        <v>1</v>
      </c>
      <c r="E13" s="94">
        <v>0</v>
      </c>
      <c r="F13" s="50">
        <f>ROUND(D13*E13,2)</f>
        <v>0</v>
      </c>
    </row>
    <row r="14" spans="1:7" ht="49.5" customHeight="1" x14ac:dyDescent="0.2">
      <c r="A14" s="65"/>
      <c r="B14" s="73" t="s">
        <v>99</v>
      </c>
      <c r="C14" s="50" t="s">
        <v>10</v>
      </c>
      <c r="D14" s="50">
        <v>1</v>
      </c>
      <c r="E14" s="94">
        <v>0</v>
      </c>
      <c r="F14" s="50">
        <f>ROUND(D14*E14,2)</f>
        <v>0</v>
      </c>
    </row>
    <row r="15" spans="1:7" ht="15" customHeight="1" x14ac:dyDescent="0.3">
      <c r="A15" s="65"/>
      <c r="B15" s="74"/>
      <c r="C15" s="67"/>
      <c r="D15" s="68"/>
      <c r="F15" s="69"/>
    </row>
    <row r="16" spans="1:7" ht="53.25" customHeight="1" x14ac:dyDescent="0.3">
      <c r="A16" s="65" t="s">
        <v>9</v>
      </c>
      <c r="B16" s="70" t="s">
        <v>93</v>
      </c>
      <c r="C16" s="67"/>
      <c r="D16" s="68"/>
      <c r="F16" s="69"/>
    </row>
    <row r="17" spans="1:6" ht="12.75" customHeight="1" x14ac:dyDescent="0.2">
      <c r="A17" s="65"/>
      <c r="B17" s="74"/>
      <c r="C17" s="49" t="s">
        <v>58</v>
      </c>
      <c r="D17" s="50">
        <v>1</v>
      </c>
      <c r="E17" s="94">
        <v>0</v>
      </c>
      <c r="F17" s="50">
        <f>SUM(D17*E17)</f>
        <v>0</v>
      </c>
    </row>
    <row r="18" spans="1:6" ht="13.5" customHeight="1" x14ac:dyDescent="0.3">
      <c r="A18" s="65"/>
      <c r="B18" s="74"/>
      <c r="C18" s="67"/>
      <c r="D18" s="68"/>
      <c r="F18" s="69"/>
    </row>
    <row r="19" spans="1:6" ht="130.5" customHeight="1" x14ac:dyDescent="0.2">
      <c r="A19" s="65" t="s">
        <v>71</v>
      </c>
      <c r="B19" s="73" t="s">
        <v>133</v>
      </c>
      <c r="C19" s="49" t="s">
        <v>10</v>
      </c>
      <c r="D19" s="50">
        <v>1</v>
      </c>
      <c r="E19" s="94">
        <v>0</v>
      </c>
      <c r="F19" s="50">
        <f>SUM(D19*E19)</f>
        <v>0</v>
      </c>
    </row>
    <row r="20" spans="1:6" ht="17.25" customHeight="1" x14ac:dyDescent="0.2">
      <c r="A20" s="75"/>
      <c r="B20" s="76"/>
      <c r="C20" s="77"/>
      <c r="D20" s="78"/>
    </row>
    <row r="21" spans="1:6" ht="19.5" customHeight="1" x14ac:dyDescent="0.25">
      <c r="A21" s="60"/>
      <c r="B21" s="79" t="s">
        <v>11</v>
      </c>
      <c r="C21" s="80"/>
      <c r="D21" s="81"/>
      <c r="E21" s="82"/>
      <c r="F21" s="83">
        <f>SUM(F10:F19)</f>
        <v>0</v>
      </c>
    </row>
    <row r="22" spans="1:6" ht="16.5" customHeight="1" x14ac:dyDescent="0.2">
      <c r="A22" s="75"/>
      <c r="B22" s="76"/>
      <c r="C22" s="77"/>
      <c r="D22" s="78"/>
    </row>
    <row r="23" spans="1:6" ht="16.5" customHeight="1" x14ac:dyDescent="0.2">
      <c r="A23" s="75"/>
      <c r="B23" s="84" t="s">
        <v>96</v>
      </c>
      <c r="C23" s="85"/>
      <c r="D23" s="85"/>
      <c r="E23" s="85"/>
      <c r="F23" s="85"/>
    </row>
    <row r="24" spans="1:6" ht="43.5" customHeight="1" x14ac:dyDescent="0.2">
      <c r="A24" s="75"/>
      <c r="B24" s="84" t="s">
        <v>107</v>
      </c>
      <c r="C24" s="85"/>
      <c r="D24" s="85"/>
      <c r="E24" s="85"/>
      <c r="F24" s="85"/>
    </row>
    <row r="25" spans="1:6" ht="16.5" customHeight="1" x14ac:dyDescent="0.2">
      <c r="A25" s="75"/>
      <c r="B25" s="86"/>
      <c r="C25" s="87"/>
      <c r="D25" s="87"/>
      <c r="E25" s="87"/>
      <c r="F25" s="87"/>
    </row>
    <row r="26" spans="1:6" ht="29.25" customHeight="1" x14ac:dyDescent="0.2">
      <c r="A26" s="75"/>
      <c r="B26" s="84" t="s">
        <v>108</v>
      </c>
      <c r="C26" s="85"/>
      <c r="D26" s="85"/>
      <c r="E26" s="85"/>
      <c r="F26" s="85"/>
    </row>
    <row r="27" spans="1:6" ht="14.25" x14ac:dyDescent="0.2">
      <c r="A27" s="75"/>
      <c r="B27" s="86"/>
      <c r="C27" s="87"/>
      <c r="D27" s="87"/>
      <c r="E27" s="87"/>
      <c r="F27" s="87"/>
    </row>
    <row r="28" spans="1:6" ht="51" customHeight="1" x14ac:dyDescent="0.2">
      <c r="A28" s="75"/>
      <c r="B28" s="84" t="s">
        <v>143</v>
      </c>
      <c r="C28" s="85"/>
      <c r="D28" s="85"/>
      <c r="E28" s="85"/>
      <c r="F28" s="85"/>
    </row>
    <row r="29" spans="1:6" ht="15.75" x14ac:dyDescent="0.25">
      <c r="A29" s="88"/>
      <c r="B29" s="48"/>
      <c r="C29" s="48"/>
      <c r="D29" s="48"/>
      <c r="E29" s="48"/>
      <c r="F29" s="48"/>
    </row>
    <row r="30" spans="1:6" ht="27.75" customHeight="1" x14ac:dyDescent="0.2">
      <c r="A30" s="88"/>
      <c r="B30" s="84" t="s">
        <v>109</v>
      </c>
      <c r="C30" s="85"/>
      <c r="D30" s="85"/>
      <c r="E30" s="85"/>
      <c r="F30" s="85"/>
    </row>
    <row r="31" spans="1:6" s="48" customFormat="1" ht="15.75" x14ac:dyDescent="0.25">
      <c r="A31" s="88"/>
    </row>
    <row r="32" spans="1:6" s="48" customFormat="1" ht="15.75" x14ac:dyDescent="0.25">
      <c r="A32" s="88"/>
      <c r="B32" s="89"/>
      <c r="C32" s="90"/>
      <c r="D32" s="91"/>
      <c r="F32" s="92"/>
    </row>
    <row r="33" spans="1:6" s="48" customFormat="1" ht="15.75" x14ac:dyDescent="0.25">
      <c r="A33" s="88"/>
      <c r="B33" s="89"/>
      <c r="C33" s="90"/>
      <c r="D33" s="91"/>
      <c r="F33" s="92"/>
    </row>
    <row r="34" spans="1:6" x14ac:dyDescent="0.2">
      <c r="F34" s="51" t="s">
        <v>12</v>
      </c>
    </row>
    <row r="35" spans="1:6" x14ac:dyDescent="0.2">
      <c r="F35" s="51" t="s">
        <v>12</v>
      </c>
    </row>
  </sheetData>
  <sheetProtection algorithmName="SHA-512" hashValue="4OuaD4j69+eb4cFiwHzqGgLYg8Hc31qm0mhdgb8/WuHhErlvvDh+hEQcowWTffeC0MKLFx6KB1wvmRrl+AB6KA==" saltValue="XjXejBpaCIrorCTTQNmM+g==" spinCount="100000" sheet="1" objects="1" scenarios="1"/>
  <mergeCells count="7">
    <mergeCell ref="B4:F4"/>
    <mergeCell ref="B5:F5"/>
    <mergeCell ref="B30:F30"/>
    <mergeCell ref="B23:F23"/>
    <mergeCell ref="B24:F24"/>
    <mergeCell ref="B26:F26"/>
    <mergeCell ref="B28:F28"/>
  </mergeCells>
  <conditionalFormatting sqref="F13:F14">
    <cfRule type="cellIs" dxfId="0" priority="1" operator="equal">
      <formula>0</formula>
    </cfRule>
  </conditionalFormatting>
  <pageMargins left="0.98425196850393704" right="0.59055118110236227" top="0.78740157480314965" bottom="0.78740157480314965" header="0.19685039370078741" footer="0.19685039370078741"/>
  <pageSetup paperSize="9" firstPageNumber="0" orientation="portrait" horizontalDpi="4294967293" verticalDpi="300" r:id="rId1"/>
  <headerFooter alignWithMargins="0">
    <oddHeader>&amp;L&amp;9&amp;F&amp;R&amp;9&amp;A</oddHead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77ABC-7677-4222-8C14-C2B638DD39B2}">
  <sheetPr codeName="List3"/>
  <dimension ref="A1:J36"/>
  <sheetViews>
    <sheetView topLeftCell="A16" zoomScaleNormal="100" workbookViewId="0">
      <selection activeCell="G32" sqref="G32"/>
    </sheetView>
  </sheetViews>
  <sheetFormatPr defaultRowHeight="12.75" x14ac:dyDescent="0.2"/>
  <cols>
    <col min="1" max="1" width="4.5" style="93" customWidth="1"/>
    <col min="2" max="2" width="35.125" style="52" customWidth="1"/>
    <col min="3" max="3" width="3.625" style="52" customWidth="1"/>
    <col min="4" max="4" width="4.875" style="49" customWidth="1"/>
    <col min="5" max="5" width="7.875" style="50" customWidth="1"/>
    <col min="6" max="6" width="9.75" style="50" customWidth="1"/>
    <col min="7" max="7" width="10.125" style="51" customWidth="1"/>
    <col min="8" max="16384" width="9" style="52"/>
  </cols>
  <sheetData>
    <row r="1" spans="1:8" ht="15.75" x14ac:dyDescent="0.25">
      <c r="A1" s="48" t="s">
        <v>13</v>
      </c>
      <c r="B1" s="48" t="s">
        <v>14</v>
      </c>
      <c r="C1" s="48"/>
    </row>
    <row r="2" spans="1:8" ht="15.75" x14ac:dyDescent="0.25">
      <c r="A2" s="48"/>
      <c r="B2" s="48"/>
      <c r="C2" s="48"/>
    </row>
    <row r="3" spans="1:8" ht="12.75" customHeight="1" x14ac:dyDescent="0.2">
      <c r="B3" s="95" t="s">
        <v>15</v>
      </c>
      <c r="C3" s="95"/>
      <c r="D3" s="95"/>
      <c r="E3" s="95"/>
      <c r="F3" s="95"/>
      <c r="G3" s="95"/>
    </row>
    <row r="4" spans="1:8" ht="27" customHeight="1" x14ac:dyDescent="0.2">
      <c r="B4" s="96" t="s">
        <v>16</v>
      </c>
      <c r="C4" s="96"/>
      <c r="D4" s="96"/>
      <c r="E4" s="96"/>
      <c r="F4" s="96"/>
      <c r="G4" s="96"/>
    </row>
    <row r="5" spans="1:8" ht="36.75" customHeight="1" x14ac:dyDescent="0.2">
      <c r="B5" s="96" t="s">
        <v>17</v>
      </c>
      <c r="C5" s="96"/>
      <c r="D5" s="96"/>
      <c r="E5" s="96"/>
      <c r="F5" s="96"/>
      <c r="G5" s="96"/>
    </row>
    <row r="6" spans="1:8" ht="27.75" customHeight="1" x14ac:dyDescent="0.2">
      <c r="B6" s="96" t="s">
        <v>18</v>
      </c>
      <c r="C6" s="96"/>
      <c r="D6" s="96"/>
      <c r="E6" s="96"/>
      <c r="F6" s="96"/>
      <c r="G6" s="96"/>
    </row>
    <row r="7" spans="1:8" ht="27" customHeight="1" x14ac:dyDescent="0.2">
      <c r="B7" s="96" t="s">
        <v>19</v>
      </c>
      <c r="C7" s="96"/>
      <c r="D7" s="96"/>
      <c r="E7" s="96"/>
      <c r="F7" s="96"/>
      <c r="G7" s="96"/>
    </row>
    <row r="8" spans="1:8" ht="27" customHeight="1" x14ac:dyDescent="0.2">
      <c r="B8" s="96" t="s">
        <v>20</v>
      </c>
      <c r="C8" s="96"/>
      <c r="D8" s="96"/>
      <c r="E8" s="96"/>
      <c r="F8" s="96"/>
      <c r="G8" s="96"/>
    </row>
    <row r="9" spans="1:8" ht="24.75" customHeight="1" x14ac:dyDescent="0.2">
      <c r="B9" s="96" t="s">
        <v>21</v>
      </c>
      <c r="C9" s="96"/>
      <c r="D9" s="96"/>
      <c r="E9" s="96"/>
      <c r="F9" s="96"/>
      <c r="G9" s="96"/>
      <c r="H9" s="97"/>
    </row>
    <row r="10" spans="1:8" ht="12.75" customHeight="1" x14ac:dyDescent="0.2">
      <c r="B10" s="96" t="s">
        <v>22</v>
      </c>
      <c r="C10" s="96"/>
      <c r="D10" s="96"/>
      <c r="E10" s="96"/>
      <c r="F10" s="96"/>
      <c r="G10" s="96"/>
      <c r="H10" s="97"/>
    </row>
    <row r="11" spans="1:8" ht="12.75" customHeight="1" x14ac:dyDescent="0.2">
      <c r="B11" s="96" t="s">
        <v>23</v>
      </c>
      <c r="C11" s="96"/>
      <c r="D11" s="96"/>
      <c r="E11" s="96"/>
      <c r="F11" s="96"/>
      <c r="G11" s="96"/>
      <c r="H11" s="97"/>
    </row>
    <row r="12" spans="1:8" ht="12.75" customHeight="1" x14ac:dyDescent="0.2">
      <c r="B12" s="96" t="s">
        <v>24</v>
      </c>
      <c r="C12" s="96"/>
      <c r="D12" s="96"/>
      <c r="E12" s="96"/>
      <c r="F12" s="96"/>
      <c r="G12" s="96"/>
      <c r="H12" s="97"/>
    </row>
    <row r="13" spans="1:8" ht="14.25" customHeight="1" x14ac:dyDescent="0.2">
      <c r="A13" s="97"/>
      <c r="B13" s="97"/>
      <c r="C13" s="97"/>
      <c r="D13" s="97"/>
      <c r="E13" s="97"/>
      <c r="F13" s="97"/>
      <c r="G13" s="97"/>
      <c r="H13" s="97"/>
    </row>
    <row r="14" spans="1:8" ht="25.5" x14ac:dyDescent="0.2">
      <c r="A14" s="60" t="s">
        <v>2</v>
      </c>
      <c r="B14" s="61" t="s">
        <v>3</v>
      </c>
      <c r="C14" s="98" t="s">
        <v>4</v>
      </c>
      <c r="D14" s="99"/>
      <c r="E14" s="100" t="s">
        <v>5</v>
      </c>
      <c r="F14" s="64" t="s">
        <v>82</v>
      </c>
      <c r="G14" s="64" t="s">
        <v>6</v>
      </c>
      <c r="H14" s="97"/>
    </row>
    <row r="15" spans="1:8" ht="14.25" x14ac:dyDescent="0.2">
      <c r="A15" s="101"/>
      <c r="B15" s="102"/>
      <c r="C15" s="103"/>
      <c r="D15" s="104"/>
      <c r="E15" s="103"/>
      <c r="F15" s="103"/>
      <c r="G15" s="105"/>
      <c r="H15" s="97"/>
    </row>
    <row r="16" spans="1:8" ht="40.5" customHeight="1" x14ac:dyDescent="0.2">
      <c r="A16" s="65" t="s">
        <v>25</v>
      </c>
      <c r="B16" s="106" t="s">
        <v>110</v>
      </c>
      <c r="C16" s="107"/>
      <c r="E16" s="108"/>
      <c r="F16" s="69"/>
      <c r="G16" s="50"/>
      <c r="H16" s="97"/>
    </row>
    <row r="17" spans="1:10" ht="12.75" customHeight="1" x14ac:dyDescent="0.2">
      <c r="A17" s="65"/>
      <c r="B17" s="109" t="s">
        <v>72</v>
      </c>
      <c r="C17" s="97"/>
      <c r="D17" s="49" t="s">
        <v>26</v>
      </c>
      <c r="E17" s="50">
        <f>SUM(50*0.2)</f>
        <v>10</v>
      </c>
      <c r="F17" s="127">
        <v>0</v>
      </c>
      <c r="G17" s="50">
        <f>SUM(E17*F17)</f>
        <v>0</v>
      </c>
      <c r="H17" s="111"/>
    </row>
    <row r="18" spans="1:10" x14ac:dyDescent="0.2">
      <c r="A18" s="97"/>
      <c r="B18" s="97"/>
      <c r="C18" s="97"/>
      <c r="D18" s="97"/>
      <c r="E18" s="97"/>
      <c r="F18" s="110"/>
      <c r="G18" s="97"/>
      <c r="H18" s="50"/>
      <c r="I18" s="50"/>
      <c r="J18" s="108"/>
    </row>
    <row r="19" spans="1:10" ht="78.75" customHeight="1" x14ac:dyDescent="0.2">
      <c r="A19" s="65" t="s">
        <v>86</v>
      </c>
      <c r="B19" s="106" t="s">
        <v>73</v>
      </c>
      <c r="C19" s="107"/>
      <c r="E19" s="112"/>
      <c r="F19" s="110"/>
      <c r="G19" s="97"/>
      <c r="H19" s="97"/>
    </row>
    <row r="20" spans="1:10" ht="38.65" customHeight="1" x14ac:dyDescent="0.2">
      <c r="A20" s="65"/>
      <c r="B20" s="113" t="s">
        <v>111</v>
      </c>
      <c r="C20" s="69"/>
      <c r="D20" s="49" t="s">
        <v>26</v>
      </c>
      <c r="E20" s="50">
        <f>SUM(50*0.8)</f>
        <v>40</v>
      </c>
      <c r="F20" s="127">
        <v>0</v>
      </c>
      <c r="G20" s="50">
        <f>SUM(E20*F20)</f>
        <v>0</v>
      </c>
      <c r="H20" s="97"/>
    </row>
    <row r="21" spans="1:10" ht="15" customHeight="1" x14ac:dyDescent="0.2">
      <c r="A21" s="65"/>
      <c r="B21" s="114"/>
      <c r="C21" s="114"/>
      <c r="F21" s="110"/>
      <c r="G21" s="97"/>
      <c r="H21" s="50"/>
      <c r="I21" s="50"/>
      <c r="J21" s="108"/>
    </row>
    <row r="22" spans="1:10" ht="114.75" x14ac:dyDescent="0.2">
      <c r="A22" s="65" t="s">
        <v>74</v>
      </c>
      <c r="B22" s="106" t="s">
        <v>94</v>
      </c>
      <c r="C22" s="114"/>
      <c r="E22" s="112"/>
      <c r="F22" s="110"/>
      <c r="G22" s="97"/>
      <c r="H22" s="97"/>
    </row>
    <row r="23" spans="1:10" ht="14.25" x14ac:dyDescent="0.2">
      <c r="A23" s="65"/>
      <c r="B23" s="113" t="s">
        <v>85</v>
      </c>
      <c r="C23" s="114"/>
      <c r="D23" s="49" t="s">
        <v>28</v>
      </c>
      <c r="E23" s="50">
        <v>50</v>
      </c>
      <c r="F23" s="127">
        <v>0</v>
      </c>
      <c r="G23" s="50">
        <f>SUM(E23*F23)</f>
        <v>0</v>
      </c>
    </row>
    <row r="24" spans="1:10" x14ac:dyDescent="0.2">
      <c r="A24" s="65"/>
      <c r="B24" s="114"/>
      <c r="C24" s="114"/>
      <c r="F24" s="110"/>
    </row>
    <row r="25" spans="1:10" ht="63.75" x14ac:dyDescent="0.2">
      <c r="A25" s="65" t="s">
        <v>27</v>
      </c>
      <c r="B25" s="106" t="s">
        <v>112</v>
      </c>
      <c r="C25" s="106"/>
      <c r="E25" s="112"/>
      <c r="F25" s="110"/>
    </row>
    <row r="26" spans="1:10" ht="14.25" x14ac:dyDescent="0.2">
      <c r="A26" s="65"/>
      <c r="B26" s="113" t="s">
        <v>113</v>
      </c>
      <c r="C26" s="114"/>
      <c r="D26" s="49" t="s">
        <v>26</v>
      </c>
      <c r="E26" s="50">
        <f>SUM(50*0.4)</f>
        <v>20</v>
      </c>
      <c r="F26" s="127">
        <v>0</v>
      </c>
      <c r="G26" s="50">
        <f>SUM(E26*F26)</f>
        <v>0</v>
      </c>
    </row>
    <row r="27" spans="1:10" x14ac:dyDescent="0.2">
      <c r="A27" s="65"/>
      <c r="B27" s="114"/>
      <c r="C27" s="114"/>
      <c r="F27" s="110"/>
      <c r="H27" s="50"/>
      <c r="I27" s="50"/>
      <c r="J27" s="108"/>
    </row>
    <row r="28" spans="1:10" ht="49.5" customHeight="1" x14ac:dyDescent="0.2">
      <c r="A28" s="65" t="s">
        <v>29</v>
      </c>
      <c r="B28" s="114" t="s">
        <v>95</v>
      </c>
      <c r="C28" s="114"/>
      <c r="D28" s="49" t="s">
        <v>10</v>
      </c>
      <c r="E28" s="50">
        <v>1</v>
      </c>
      <c r="F28" s="127">
        <v>0</v>
      </c>
      <c r="G28" s="50">
        <f>SUM(E28*F28)</f>
        <v>0</v>
      </c>
    </row>
    <row r="29" spans="1:10" ht="16.5" customHeight="1" x14ac:dyDescent="0.2">
      <c r="A29" s="65"/>
      <c r="B29" s="114"/>
      <c r="C29" s="114"/>
      <c r="F29" s="110"/>
    </row>
    <row r="30" spans="1:10" ht="25.5" x14ac:dyDescent="0.2">
      <c r="A30" s="65" t="s">
        <v>30</v>
      </c>
      <c r="B30" s="114" t="s">
        <v>102</v>
      </c>
      <c r="C30" s="114"/>
      <c r="D30" s="49" t="s">
        <v>10</v>
      </c>
      <c r="E30" s="50">
        <v>1</v>
      </c>
      <c r="F30" s="127">
        <v>0</v>
      </c>
      <c r="G30" s="50">
        <f>SUM(E30*F30)</f>
        <v>0</v>
      </c>
      <c r="J30" s="50"/>
    </row>
    <row r="31" spans="1:10" x14ac:dyDescent="0.2">
      <c r="A31" s="65"/>
      <c r="B31" s="115"/>
      <c r="C31" s="115"/>
      <c r="D31" s="116"/>
      <c r="E31" s="117"/>
    </row>
    <row r="32" spans="1:10" ht="15.75" x14ac:dyDescent="0.25">
      <c r="A32" s="118"/>
      <c r="B32" s="119" t="s">
        <v>31</v>
      </c>
      <c r="C32" s="120"/>
      <c r="D32" s="121"/>
      <c r="E32" s="122"/>
      <c r="F32" s="82"/>
      <c r="G32" s="123">
        <f>SUM(G16:G31)</f>
        <v>0</v>
      </c>
    </row>
    <row r="34" spans="2:7" x14ac:dyDescent="0.2">
      <c r="B34" s="52" t="s">
        <v>32</v>
      </c>
    </row>
    <row r="35" spans="2:7" ht="25.9" customHeight="1" x14ac:dyDescent="0.2">
      <c r="B35" s="124" t="s">
        <v>77</v>
      </c>
      <c r="C35" s="124"/>
      <c r="D35" s="124"/>
      <c r="E35" s="124"/>
      <c r="F35" s="124"/>
      <c r="G35" s="124"/>
    </row>
    <row r="36" spans="2:7" ht="41.25" customHeight="1" x14ac:dyDescent="0.2">
      <c r="B36" s="125" t="s">
        <v>84</v>
      </c>
      <c r="C36" s="126"/>
      <c r="D36" s="126"/>
      <c r="E36" s="126"/>
      <c r="F36" s="126"/>
      <c r="G36" s="126"/>
    </row>
  </sheetData>
  <sheetProtection algorithmName="SHA-512" hashValue="4jNxKkWDhrOcYj2+x6HRwH8DrhmBLFtT/ZeKe+nsoHlIg+s9fdl/12euJI3yOqOL2fJp+E+8uNbnCxvQyKuv3g==" saltValue="YiiDg7LoQGGUvC7x7DTAPw==" spinCount="100000" sheet="1" objects="1" scenarios="1"/>
  <mergeCells count="13">
    <mergeCell ref="B36:G36"/>
    <mergeCell ref="B3:G3"/>
    <mergeCell ref="B4:G4"/>
    <mergeCell ref="B5:G5"/>
    <mergeCell ref="B6:G6"/>
    <mergeCell ref="B7:G7"/>
    <mergeCell ref="B8:G8"/>
    <mergeCell ref="B9:G9"/>
    <mergeCell ref="B10:G10"/>
    <mergeCell ref="B11:G11"/>
    <mergeCell ref="B12:G12"/>
    <mergeCell ref="C14:D14"/>
    <mergeCell ref="B35:G35"/>
  </mergeCells>
  <phoneticPr fontId="16" type="noConversion"/>
  <pageMargins left="0.98425196850393704" right="0.19685039370078741" top="0.78740157480314965" bottom="0.78740157480314965" header="0.19685039370078741" footer="0.19685039370078741"/>
  <pageSetup paperSize="9" firstPageNumber="0" orientation="portrait" horizontalDpi="300" verticalDpi="300" r:id="rId1"/>
  <headerFooter alignWithMargins="0">
    <oddHeader>&amp;L&amp;9&amp;F&amp;R&amp;9&amp;A</oddHeader>
    <oddFooter>&amp;R&amp;9&amp;P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37B9C-5413-4D09-B77A-9FB8C37FCB96}">
  <sheetPr codeName="List4"/>
  <dimension ref="A1:M40"/>
  <sheetViews>
    <sheetView topLeftCell="A18" zoomScale="118" zoomScaleNormal="118" workbookViewId="0">
      <selection activeCell="G30" sqref="G30"/>
    </sheetView>
  </sheetViews>
  <sheetFormatPr defaultRowHeight="12.75" x14ac:dyDescent="0.2"/>
  <cols>
    <col min="1" max="1" width="4.5" style="93" customWidth="1"/>
    <col min="2" max="2" width="37.875" style="52" customWidth="1"/>
    <col min="3" max="3" width="6.75" style="52" customWidth="1"/>
    <col min="4" max="4" width="4.125" style="49" customWidth="1"/>
    <col min="5" max="5" width="8.5" style="50" customWidth="1"/>
    <col min="6" max="6" width="9.75" style="50" customWidth="1"/>
    <col min="7" max="7" width="9.75" style="51" customWidth="1"/>
    <col min="8" max="8" width="12.375" style="52" customWidth="1"/>
    <col min="9" max="10" width="9" style="52"/>
    <col min="11" max="11" width="12" style="52" customWidth="1"/>
    <col min="12" max="16384" width="9" style="52"/>
  </cols>
  <sheetData>
    <row r="1" spans="1:8" ht="15.75" x14ac:dyDescent="0.25">
      <c r="A1" s="48" t="s">
        <v>33</v>
      </c>
      <c r="B1" s="48" t="s">
        <v>34</v>
      </c>
      <c r="C1" s="48"/>
    </row>
    <row r="2" spans="1:8" ht="15.75" x14ac:dyDescent="0.25">
      <c r="A2" s="48"/>
      <c r="B2" s="48"/>
      <c r="C2" s="48"/>
    </row>
    <row r="3" spans="1:8" ht="12.75" customHeight="1" x14ac:dyDescent="0.2">
      <c r="B3" s="128" t="s">
        <v>15</v>
      </c>
      <c r="C3" s="106"/>
      <c r="D3" s="106"/>
      <c r="E3" s="106"/>
      <c r="F3" s="106"/>
      <c r="G3" s="106"/>
    </row>
    <row r="4" spans="1:8" ht="65.25" customHeight="1" x14ac:dyDescent="0.2">
      <c r="A4" s="69"/>
      <c r="B4" s="55" t="s">
        <v>35</v>
      </c>
      <c r="C4" s="55"/>
      <c r="D4" s="55"/>
      <c r="E4" s="55"/>
      <c r="F4" s="55"/>
      <c r="G4" s="55"/>
      <c r="H4" s="70"/>
    </row>
    <row r="5" spans="1:8" ht="81.75" customHeight="1" x14ac:dyDescent="0.2">
      <c r="A5" s="69"/>
      <c r="B5" s="55" t="s">
        <v>36</v>
      </c>
      <c r="C5" s="55"/>
      <c r="D5" s="55"/>
      <c r="E5" s="55"/>
      <c r="F5" s="55"/>
      <c r="G5" s="55"/>
      <c r="H5" s="70"/>
    </row>
    <row r="6" spans="1:8" ht="53.25" customHeight="1" x14ac:dyDescent="0.2">
      <c r="A6" s="69"/>
      <c r="B6" s="55" t="s">
        <v>37</v>
      </c>
      <c r="C6" s="55"/>
      <c r="D6" s="55"/>
      <c r="E6" s="55"/>
      <c r="F6" s="55"/>
      <c r="G6" s="55"/>
      <c r="H6" s="70"/>
    </row>
    <row r="7" spans="1:8" ht="14.45" customHeight="1" x14ac:dyDescent="0.2">
      <c r="A7" s="69"/>
      <c r="B7" s="55" t="s">
        <v>38</v>
      </c>
      <c r="C7" s="55"/>
      <c r="D7" s="55"/>
      <c r="E7" s="55"/>
      <c r="F7" s="55"/>
      <c r="G7" s="55"/>
    </row>
    <row r="8" spans="1:8" ht="14.45" customHeight="1" x14ac:dyDescent="0.2">
      <c r="A8" s="70"/>
      <c r="B8" s="55" t="s">
        <v>39</v>
      </c>
      <c r="C8" s="55"/>
      <c r="D8" s="55"/>
      <c r="E8" s="55"/>
      <c r="F8" s="55"/>
      <c r="G8" s="55"/>
    </row>
    <row r="9" spans="1:8" ht="15.6" customHeight="1" x14ac:dyDescent="0.2">
      <c r="A9" s="70"/>
      <c r="B9" s="55" t="s">
        <v>40</v>
      </c>
      <c r="C9" s="55"/>
      <c r="D9" s="55"/>
      <c r="E9" s="55"/>
      <c r="F9" s="55"/>
      <c r="G9" s="55"/>
    </row>
    <row r="10" spans="1:8" ht="25.9" customHeight="1" x14ac:dyDescent="0.2">
      <c r="A10" s="70"/>
      <c r="B10" s="55" t="s">
        <v>41</v>
      </c>
      <c r="C10" s="55"/>
      <c r="D10" s="55"/>
      <c r="E10" s="55"/>
      <c r="F10" s="55"/>
      <c r="G10" s="55"/>
    </row>
    <row r="11" spans="1:8" ht="38.25" customHeight="1" x14ac:dyDescent="0.2">
      <c r="A11" s="70"/>
      <c r="B11" s="55" t="s">
        <v>115</v>
      </c>
      <c r="C11" s="55"/>
      <c r="D11" s="55"/>
      <c r="E11" s="55"/>
      <c r="F11" s="55"/>
      <c r="G11" s="55"/>
    </row>
    <row r="12" spans="1:8" ht="53.25" customHeight="1" x14ac:dyDescent="0.2">
      <c r="A12" s="70"/>
      <c r="B12" s="55" t="s">
        <v>80</v>
      </c>
      <c r="C12" s="55"/>
      <c r="D12" s="55"/>
      <c r="E12" s="55"/>
      <c r="F12" s="55"/>
      <c r="G12" s="55"/>
    </row>
    <row r="13" spans="1:8" ht="15.75" customHeight="1" x14ac:dyDescent="0.2">
      <c r="A13" s="70"/>
      <c r="B13" s="55" t="s">
        <v>114</v>
      </c>
      <c r="C13" s="55"/>
      <c r="D13" s="55"/>
      <c r="E13" s="55"/>
      <c r="F13" s="55"/>
      <c r="G13" s="55"/>
    </row>
    <row r="14" spans="1:8" ht="15.6" customHeight="1" x14ac:dyDescent="0.2">
      <c r="A14" s="70"/>
      <c r="B14" s="70"/>
      <c r="C14" s="70"/>
      <c r="D14" s="70"/>
      <c r="E14" s="70"/>
      <c r="F14" s="70"/>
      <c r="G14" s="70"/>
    </row>
    <row r="15" spans="1:8" ht="25.5" x14ac:dyDescent="0.2">
      <c r="A15" s="60" t="s">
        <v>2</v>
      </c>
      <c r="B15" s="61" t="s">
        <v>3</v>
      </c>
      <c r="C15" s="98" t="s">
        <v>4</v>
      </c>
      <c r="D15" s="99"/>
      <c r="E15" s="100" t="s">
        <v>5</v>
      </c>
      <c r="F15" s="64" t="s">
        <v>82</v>
      </c>
      <c r="G15" s="64" t="s">
        <v>6</v>
      </c>
    </row>
    <row r="16" spans="1:8" ht="14.25" x14ac:dyDescent="0.2">
      <c r="A16" s="101"/>
      <c r="B16" s="102"/>
      <c r="C16" s="103"/>
      <c r="D16" s="104"/>
      <c r="E16" s="103"/>
      <c r="F16" s="103"/>
      <c r="G16" s="105"/>
    </row>
    <row r="17" spans="1:13" ht="81.75" customHeight="1" x14ac:dyDescent="0.2">
      <c r="A17" s="65" t="s">
        <v>42</v>
      </c>
      <c r="B17" s="71" t="s">
        <v>116</v>
      </c>
      <c r="C17" s="59"/>
      <c r="F17" s="106"/>
      <c r="G17" s="106"/>
      <c r="I17" s="58"/>
      <c r="J17" s="58"/>
      <c r="K17" s="58"/>
      <c r="L17" s="58"/>
      <c r="M17" s="58"/>
    </row>
    <row r="18" spans="1:13" ht="14.25" customHeight="1" x14ac:dyDescent="0.2">
      <c r="A18" s="65"/>
      <c r="B18" s="73" t="s">
        <v>117</v>
      </c>
      <c r="C18" s="129"/>
      <c r="D18" s="49" t="s">
        <v>26</v>
      </c>
      <c r="E18" s="50">
        <f>SUM(50*0.08)</f>
        <v>4</v>
      </c>
      <c r="F18" s="150">
        <v>0</v>
      </c>
      <c r="G18" s="50">
        <f>SUM(E18*F18)</f>
        <v>0</v>
      </c>
      <c r="I18" s="108"/>
      <c r="J18" s="131"/>
      <c r="K18" s="108"/>
      <c r="L18" s="58"/>
      <c r="M18" s="58"/>
    </row>
    <row r="19" spans="1:13" ht="14.25" customHeight="1" x14ac:dyDescent="0.2">
      <c r="A19" s="65"/>
      <c r="B19" s="70"/>
      <c r="C19" s="70"/>
      <c r="D19" s="106"/>
      <c r="E19" s="106"/>
      <c r="F19" s="106"/>
      <c r="G19" s="132"/>
      <c r="I19" s="133"/>
      <c r="J19" s="133"/>
      <c r="K19" s="134"/>
      <c r="L19" s="58"/>
      <c r="M19" s="108"/>
    </row>
    <row r="20" spans="1:13" ht="126.75" customHeight="1" x14ac:dyDescent="0.2">
      <c r="A20" s="65" t="s">
        <v>43</v>
      </c>
      <c r="B20" s="71" t="s">
        <v>139</v>
      </c>
      <c r="C20" s="69"/>
      <c r="D20" s="69"/>
      <c r="E20" s="69"/>
      <c r="F20" s="130"/>
      <c r="G20" s="106"/>
      <c r="I20" s="58"/>
      <c r="J20" s="58"/>
      <c r="K20" s="58"/>
      <c r="L20" s="58"/>
      <c r="M20" s="58"/>
    </row>
    <row r="21" spans="1:13" ht="27.75" customHeight="1" x14ac:dyDescent="0.2">
      <c r="A21" s="65"/>
      <c r="B21" s="113" t="s">
        <v>140</v>
      </c>
      <c r="C21" s="135"/>
      <c r="D21" s="49" t="s">
        <v>26</v>
      </c>
      <c r="E21" s="50">
        <f>SUM(35.4*0.3*0.75)</f>
        <v>7.9649999999999999</v>
      </c>
      <c r="F21" s="150">
        <v>0</v>
      </c>
      <c r="G21" s="50">
        <f>SUM(E21*F21)</f>
        <v>0</v>
      </c>
      <c r="K21" s="108"/>
      <c r="L21" s="58"/>
      <c r="M21" s="58"/>
    </row>
    <row r="22" spans="1:13" ht="38.25" x14ac:dyDescent="0.2">
      <c r="A22" s="65"/>
      <c r="B22" s="73" t="s">
        <v>123</v>
      </c>
      <c r="C22" s="114"/>
      <c r="D22" s="49" t="s">
        <v>26</v>
      </c>
      <c r="E22" s="136">
        <f>SUM(50*0.2)</f>
        <v>10</v>
      </c>
      <c r="F22" s="150">
        <v>0</v>
      </c>
      <c r="G22" s="50">
        <f>SUM(E22*F22)</f>
        <v>0</v>
      </c>
      <c r="H22" s="50"/>
      <c r="I22" s="108"/>
      <c r="J22" s="108"/>
      <c r="K22" s="108"/>
      <c r="L22" s="58"/>
      <c r="M22" s="58"/>
    </row>
    <row r="23" spans="1:13" ht="14.25" x14ac:dyDescent="0.2">
      <c r="A23" s="65"/>
      <c r="B23" s="137"/>
      <c r="C23" s="49"/>
      <c r="D23" s="138"/>
      <c r="E23" s="139"/>
      <c r="F23" s="130"/>
      <c r="G23" s="106"/>
    </row>
    <row r="24" spans="1:13" ht="65.25" customHeight="1" x14ac:dyDescent="0.2">
      <c r="A24" s="140" t="s">
        <v>44</v>
      </c>
      <c r="B24" s="141" t="s">
        <v>122</v>
      </c>
      <c r="C24" s="142"/>
      <c r="D24" s="142"/>
      <c r="E24" s="143"/>
      <c r="F24" s="130"/>
      <c r="G24" s="50"/>
    </row>
    <row r="25" spans="1:13" ht="14.25" x14ac:dyDescent="0.2">
      <c r="A25" s="140"/>
      <c r="B25" s="144" t="s">
        <v>118</v>
      </c>
      <c r="C25" s="142"/>
      <c r="D25" s="142" t="s">
        <v>104</v>
      </c>
      <c r="E25" s="143">
        <v>50</v>
      </c>
      <c r="F25" s="150">
        <v>0</v>
      </c>
      <c r="G25" s="50">
        <f>SUM(E25*F25)</f>
        <v>0</v>
      </c>
      <c r="I25" s="50"/>
      <c r="K25" s="50"/>
    </row>
    <row r="26" spans="1:13" ht="14.25" x14ac:dyDescent="0.2">
      <c r="A26" s="65"/>
      <c r="B26" s="73"/>
      <c r="C26" s="142"/>
      <c r="F26" s="130"/>
      <c r="G26" s="106"/>
    </row>
    <row r="27" spans="1:13" ht="65.25" customHeight="1" x14ac:dyDescent="0.2">
      <c r="A27" s="65" t="s">
        <v>45</v>
      </c>
      <c r="B27" s="106" t="s">
        <v>141</v>
      </c>
      <c r="C27" s="49"/>
      <c r="D27" s="138"/>
      <c r="E27" s="136"/>
      <c r="F27" s="130"/>
      <c r="G27" s="106"/>
      <c r="K27" s="58"/>
    </row>
    <row r="28" spans="1:13" ht="39.75" customHeight="1" x14ac:dyDescent="0.2">
      <c r="A28" s="65"/>
      <c r="B28" s="71" t="s">
        <v>142</v>
      </c>
      <c r="C28" s="69"/>
      <c r="D28" s="49" t="s">
        <v>103</v>
      </c>
      <c r="E28" s="50">
        <f>SUM(18.1*90)</f>
        <v>1629.0000000000002</v>
      </c>
      <c r="F28" s="150">
        <v>0</v>
      </c>
      <c r="G28" s="50">
        <f t="shared" ref="G28" si="0">SUM(E28*F28)</f>
        <v>0</v>
      </c>
    </row>
    <row r="29" spans="1:13" ht="14.25" customHeight="1" x14ac:dyDescent="0.2">
      <c r="A29" s="65"/>
      <c r="B29" s="145"/>
      <c r="C29" s="146"/>
      <c r="D29" s="146"/>
      <c r="E29" s="147"/>
      <c r="F29" s="147"/>
      <c r="G29" s="148"/>
    </row>
    <row r="30" spans="1:13" ht="17.25" customHeight="1" x14ac:dyDescent="0.25">
      <c r="A30" s="60"/>
      <c r="B30" s="79" t="s">
        <v>46</v>
      </c>
      <c r="C30" s="80"/>
      <c r="D30" s="80"/>
      <c r="E30" s="81"/>
      <c r="F30" s="149"/>
      <c r="G30" s="83">
        <f>SUM(G18:G28)</f>
        <v>0</v>
      </c>
    </row>
    <row r="31" spans="1:13" ht="16.5" customHeight="1" x14ac:dyDescent="0.2">
      <c r="A31" s="65"/>
      <c r="B31" s="107"/>
      <c r="C31" s="107"/>
      <c r="G31" s="148"/>
    </row>
    <row r="32" spans="1:13" x14ac:dyDescent="0.2">
      <c r="A32" s="65"/>
      <c r="B32" s="106" t="s">
        <v>32</v>
      </c>
      <c r="C32" s="106"/>
      <c r="G32" s="148"/>
    </row>
    <row r="33" spans="1:7" ht="27.75" customHeight="1" x14ac:dyDescent="0.2">
      <c r="A33" s="65"/>
      <c r="B33" s="125" t="s">
        <v>78</v>
      </c>
      <c r="C33" s="125"/>
      <c r="D33" s="125"/>
      <c r="E33" s="125"/>
      <c r="F33" s="125"/>
      <c r="G33" s="125"/>
    </row>
    <row r="34" spans="1:7" ht="38.25" customHeight="1" x14ac:dyDescent="0.2">
      <c r="A34" s="65"/>
      <c r="B34" s="55" t="s">
        <v>106</v>
      </c>
      <c r="C34" s="55"/>
      <c r="D34" s="55"/>
      <c r="E34" s="55"/>
      <c r="F34" s="55"/>
      <c r="G34" s="55"/>
    </row>
    <row r="35" spans="1:7" ht="31.5" customHeight="1" x14ac:dyDescent="0.2">
      <c r="A35" s="65"/>
      <c r="B35" s="55" t="s">
        <v>47</v>
      </c>
      <c r="C35" s="55"/>
      <c r="D35" s="55"/>
      <c r="E35" s="55"/>
      <c r="F35" s="55"/>
      <c r="G35" s="55"/>
    </row>
    <row r="36" spans="1:7" ht="27.75" customHeight="1" x14ac:dyDescent="0.2">
      <c r="A36" s="65"/>
      <c r="B36" s="55" t="s">
        <v>48</v>
      </c>
      <c r="C36" s="55"/>
      <c r="D36" s="55"/>
      <c r="E36" s="55"/>
      <c r="F36" s="55"/>
      <c r="G36" s="55"/>
    </row>
    <row r="37" spans="1:7" s="48" customFormat="1" ht="51.75" customHeight="1" x14ac:dyDescent="0.25">
      <c r="A37" s="65"/>
      <c r="B37" s="55" t="s">
        <v>124</v>
      </c>
      <c r="C37" s="55"/>
      <c r="D37" s="55"/>
      <c r="E37" s="55"/>
      <c r="F37" s="55"/>
      <c r="G37" s="55"/>
    </row>
    <row r="38" spans="1:7" ht="27.75" customHeight="1" x14ac:dyDescent="0.2">
      <c r="A38" s="65"/>
      <c r="B38" s="55" t="s">
        <v>125</v>
      </c>
      <c r="C38" s="55"/>
      <c r="D38" s="55"/>
      <c r="E38" s="55"/>
      <c r="F38" s="55"/>
      <c r="G38" s="55"/>
    </row>
    <row r="39" spans="1:7" ht="27.75" customHeight="1" x14ac:dyDescent="0.2">
      <c r="A39" s="65"/>
    </row>
    <row r="40" spans="1:7" ht="12.75" customHeight="1" x14ac:dyDescent="0.2">
      <c r="B40" s="55"/>
      <c r="C40" s="55"/>
      <c r="D40" s="55"/>
      <c r="E40" s="55"/>
      <c r="F40" s="55"/>
      <c r="G40" s="55"/>
    </row>
  </sheetData>
  <sheetProtection algorithmName="SHA-512" hashValue="fwzXyZL6S/FkG9yo1qz+6KZxB4TmKogrpHO/jMEIbA5fgQSSeAIciML+AaZRDi32H/wxn4ELwIn6ArTu6ydbjw==" saltValue="FBucW/aXkQvGgpSTQ+lZPg==" spinCount="100000" sheet="1" objects="1" scenarios="1"/>
  <mergeCells count="18">
    <mergeCell ref="C15:D15"/>
    <mergeCell ref="B4:G4"/>
    <mergeCell ref="B5:G5"/>
    <mergeCell ref="B6:G6"/>
    <mergeCell ref="B7:G7"/>
    <mergeCell ref="B8:G8"/>
    <mergeCell ref="B9:G9"/>
    <mergeCell ref="B10:G10"/>
    <mergeCell ref="B11:G11"/>
    <mergeCell ref="B12:G12"/>
    <mergeCell ref="B13:G13"/>
    <mergeCell ref="B33:G33"/>
    <mergeCell ref="B34:G34"/>
    <mergeCell ref="B35:G35"/>
    <mergeCell ref="B36:G36"/>
    <mergeCell ref="B40:G40"/>
    <mergeCell ref="B37:G37"/>
    <mergeCell ref="B38:G38"/>
  </mergeCells>
  <pageMargins left="0.98425196850393704" right="0.19685039370078741" top="0.78740157480314965" bottom="0.78740157480314965" header="0.19685039370078741" footer="0.19685039370078741"/>
  <pageSetup paperSize="9" firstPageNumber="0" orientation="portrait" horizontalDpi="300" verticalDpi="300" r:id="rId1"/>
  <headerFooter alignWithMargins="0">
    <oddHeader>&amp;L&amp;9&amp;F&amp;R&amp;9&amp;A</oddHeader>
    <oddFooter>&amp;R&amp;9&amp;P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9343D-0713-412A-9BF4-6A8DFD4B5386}">
  <sheetPr codeName="List7"/>
  <dimension ref="A1:F22"/>
  <sheetViews>
    <sheetView zoomScale="130" zoomScaleNormal="130" workbookViewId="0">
      <selection activeCell="F18" sqref="F18"/>
    </sheetView>
  </sheetViews>
  <sheetFormatPr defaultRowHeight="12.75" x14ac:dyDescent="0.2"/>
  <cols>
    <col min="1" max="1" width="4.5" style="93" customWidth="1"/>
    <col min="2" max="2" width="35.125" style="52" customWidth="1"/>
    <col min="3" max="3" width="5" style="49" customWidth="1"/>
    <col min="4" max="4" width="8.75" style="50" customWidth="1"/>
    <col min="5" max="5" width="10.125" style="50" customWidth="1"/>
    <col min="6" max="6" width="12.75" style="51" customWidth="1"/>
    <col min="7" max="16384" width="9" style="52"/>
  </cols>
  <sheetData>
    <row r="1" spans="1:6" ht="15.75" customHeight="1" x14ac:dyDescent="0.25">
      <c r="A1" s="47" t="s">
        <v>49</v>
      </c>
      <c r="B1" s="48" t="s">
        <v>119</v>
      </c>
    </row>
    <row r="2" spans="1:6" ht="11.1" customHeight="1" x14ac:dyDescent="0.2">
      <c r="A2" s="151"/>
      <c r="B2" s="152"/>
    </row>
    <row r="3" spans="1:6" ht="15.75" customHeight="1" x14ac:dyDescent="0.2">
      <c r="A3" s="151"/>
      <c r="B3" s="153" t="s">
        <v>15</v>
      </c>
    </row>
    <row r="4" spans="1:6" ht="25.35" customHeight="1" x14ac:dyDescent="0.2">
      <c r="A4" s="151"/>
      <c r="B4" s="154" t="s">
        <v>87</v>
      </c>
      <c r="C4" s="154"/>
      <c r="D4" s="154"/>
      <c r="E4" s="154"/>
      <c r="F4" s="154"/>
    </row>
    <row r="5" spans="1:6" ht="25.5" customHeight="1" x14ac:dyDescent="0.2">
      <c r="A5" s="151"/>
      <c r="B5" s="55" t="s">
        <v>120</v>
      </c>
      <c r="C5" s="155"/>
      <c r="D5" s="155"/>
      <c r="E5" s="155"/>
      <c r="F5" s="155"/>
    </row>
    <row r="6" spans="1:6" ht="66" customHeight="1" x14ac:dyDescent="0.2">
      <c r="A6" s="151"/>
      <c r="B6" s="55" t="s">
        <v>121</v>
      </c>
      <c r="C6" s="155"/>
      <c r="D6" s="155"/>
      <c r="E6" s="155"/>
      <c r="F6" s="155"/>
    </row>
    <row r="7" spans="1:6" ht="12.75" customHeight="1" x14ac:dyDescent="0.2">
      <c r="A7" s="151"/>
      <c r="B7" s="73"/>
      <c r="C7" s="73"/>
      <c r="D7" s="73"/>
      <c r="E7" s="73"/>
      <c r="F7" s="73"/>
    </row>
    <row r="8" spans="1:6" ht="25.5" x14ac:dyDescent="0.2">
      <c r="A8" s="60" t="s">
        <v>2</v>
      </c>
      <c r="B8" s="61" t="s">
        <v>3</v>
      </c>
      <c r="C8" s="100" t="s">
        <v>4</v>
      </c>
      <c r="D8" s="100" t="s">
        <v>5</v>
      </c>
      <c r="E8" s="156" t="s">
        <v>82</v>
      </c>
      <c r="F8" s="100" t="s">
        <v>6</v>
      </c>
    </row>
    <row r="9" spans="1:6" ht="14.25" x14ac:dyDescent="0.2">
      <c r="A9" s="101"/>
      <c r="B9" s="102"/>
      <c r="C9" s="104"/>
      <c r="D9" s="103"/>
      <c r="E9" s="103"/>
      <c r="F9" s="103"/>
    </row>
    <row r="10" spans="1:6" ht="142.5" customHeight="1" x14ac:dyDescent="0.2">
      <c r="A10" s="140" t="s">
        <v>50</v>
      </c>
      <c r="B10" s="70" t="s">
        <v>137</v>
      </c>
      <c r="C10" s="142"/>
      <c r="D10" s="157"/>
    </row>
    <row r="11" spans="1:6" ht="38.25" x14ac:dyDescent="0.2">
      <c r="A11" s="140"/>
      <c r="B11" s="158" t="s">
        <v>126</v>
      </c>
      <c r="C11" s="49" t="s">
        <v>58</v>
      </c>
      <c r="D11" s="50">
        <v>1</v>
      </c>
      <c r="E11" s="94">
        <v>0</v>
      </c>
      <c r="F11" s="50">
        <f>SUM(D11*E11)</f>
        <v>0</v>
      </c>
    </row>
    <row r="12" spans="1:6" x14ac:dyDescent="0.2">
      <c r="A12" s="140"/>
      <c r="B12" s="159"/>
      <c r="C12" s="142"/>
      <c r="D12" s="157"/>
    </row>
    <row r="13" spans="1:6" ht="91.5" customHeight="1" x14ac:dyDescent="0.2">
      <c r="A13" s="140" t="s">
        <v>51</v>
      </c>
      <c r="B13" s="70" t="s">
        <v>136</v>
      </c>
      <c r="C13" s="142"/>
      <c r="D13" s="157"/>
    </row>
    <row r="14" spans="1:6" ht="26.25" customHeight="1" x14ac:dyDescent="0.2">
      <c r="A14" s="140"/>
      <c r="B14" s="70" t="s">
        <v>127</v>
      </c>
      <c r="C14" s="142"/>
      <c r="D14" s="157"/>
    </row>
    <row r="15" spans="1:6" ht="27.75" customHeight="1" x14ac:dyDescent="0.2">
      <c r="A15" s="140"/>
      <c r="B15" s="160" t="s">
        <v>138</v>
      </c>
      <c r="C15" s="49" t="s">
        <v>134</v>
      </c>
      <c r="D15" s="50">
        <f>SUM(2*2.3+2*2.05*2.3+2*0.5*2.3)</f>
        <v>16.329999999999998</v>
      </c>
      <c r="E15" s="94">
        <v>0</v>
      </c>
      <c r="F15" s="50">
        <f>SUM(D15*E15)</f>
        <v>0</v>
      </c>
    </row>
    <row r="16" spans="1:6" ht="28.5" customHeight="1" x14ac:dyDescent="0.2">
      <c r="A16" s="140"/>
      <c r="B16" s="160" t="s">
        <v>135</v>
      </c>
      <c r="C16" s="49" t="s">
        <v>58</v>
      </c>
      <c r="D16" s="50">
        <v>1</v>
      </c>
      <c r="E16" s="94">
        <v>0</v>
      </c>
      <c r="F16" s="50">
        <f>SUM(D16*E16)</f>
        <v>0</v>
      </c>
    </row>
    <row r="17" spans="1:6" x14ac:dyDescent="0.2">
      <c r="A17" s="140"/>
      <c r="B17" s="159"/>
      <c r="C17" s="142"/>
      <c r="D17" s="157"/>
    </row>
    <row r="18" spans="1:6" ht="15.75" x14ac:dyDescent="0.25">
      <c r="A18" s="60"/>
      <c r="B18" s="161" t="s">
        <v>88</v>
      </c>
      <c r="C18" s="162"/>
      <c r="D18" s="163"/>
      <c r="E18" s="164"/>
      <c r="F18" s="165">
        <f>SUM(F11:F17)</f>
        <v>0</v>
      </c>
    </row>
    <row r="20" spans="1:6" x14ac:dyDescent="0.2">
      <c r="B20" s="52" t="s">
        <v>96</v>
      </c>
    </row>
    <row r="21" spans="1:6" ht="39.75" customHeight="1" x14ac:dyDescent="0.2">
      <c r="B21" s="56" t="s">
        <v>128</v>
      </c>
      <c r="C21" s="166"/>
      <c r="D21" s="166"/>
      <c r="E21" s="166"/>
      <c r="F21" s="166"/>
    </row>
    <row r="22" spans="1:6" ht="45.75" customHeight="1" x14ac:dyDescent="0.2">
      <c r="B22" s="56" t="s">
        <v>129</v>
      </c>
      <c r="C22" s="166"/>
      <c r="D22" s="166"/>
      <c r="E22" s="166"/>
      <c r="F22" s="166"/>
    </row>
  </sheetData>
  <sheetProtection algorithmName="SHA-512" hashValue="qJLkD1EYoA0RXiXNaWjjOG/kEqgFuUE+QQMp0RFu/7ZM8IcUL1AFMwotx6i0AlqS9rrVmwegfaaAtfC4Voabag==" saltValue="Hkq6g8JVVFPkl9//Rwo1OQ==" spinCount="100000" sheet="1" objects="1" scenarios="1"/>
  <mergeCells count="5">
    <mergeCell ref="B22:F22"/>
    <mergeCell ref="B4:F4"/>
    <mergeCell ref="B5:F5"/>
    <mergeCell ref="B6:F6"/>
    <mergeCell ref="B21:F21"/>
  </mergeCells>
  <pageMargins left="0.86614173228346458" right="0.78740157480314965" top="0.78740157480314965" bottom="0.39370078740157483" header="0.51181102362204722" footer="0.51181102362204722"/>
  <pageSetup paperSize="9" firstPageNumber="0" orientation="portrait" horizontalDpi="300" verticalDpi="300" r:id="rId1"/>
  <headerFooter alignWithMargins="0">
    <oddHeader>&amp;L&amp;9&amp;F&amp;R&amp;9&amp;A</oddHeader>
    <oddFooter>&amp;R&amp;9&amp;P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BC19D-2464-4D1D-9691-4FC2B7A5DA7C}">
  <sheetPr codeName="List20"/>
  <dimension ref="A1:F20"/>
  <sheetViews>
    <sheetView zoomScale="142" zoomScaleNormal="142" workbookViewId="0">
      <selection activeCell="F14" sqref="F14"/>
    </sheetView>
  </sheetViews>
  <sheetFormatPr defaultRowHeight="12.75" x14ac:dyDescent="0.2"/>
  <cols>
    <col min="1" max="1" width="4.5" style="93" customWidth="1"/>
    <col min="2" max="2" width="35.125" style="52" customWidth="1"/>
    <col min="3" max="3" width="5" style="49" customWidth="1"/>
    <col min="4" max="4" width="7.375" style="50" customWidth="1"/>
    <col min="5" max="5" width="10.375" style="50" customWidth="1"/>
    <col min="6" max="6" width="12.125" style="51" customWidth="1"/>
    <col min="7" max="16384" width="9" style="52"/>
  </cols>
  <sheetData>
    <row r="1" spans="1:6" ht="15.75" x14ac:dyDescent="0.25">
      <c r="A1" s="48" t="s">
        <v>52</v>
      </c>
      <c r="B1" s="48" t="s">
        <v>90</v>
      </c>
    </row>
    <row r="2" spans="1:6" ht="15.75" x14ac:dyDescent="0.25">
      <c r="A2" s="48"/>
      <c r="B2" s="48"/>
    </row>
    <row r="3" spans="1:6" ht="25.5" x14ac:dyDescent="0.2">
      <c r="A3" s="60" t="s">
        <v>2</v>
      </c>
      <c r="B3" s="61" t="s">
        <v>3</v>
      </c>
      <c r="C3" s="100" t="s">
        <v>4</v>
      </c>
      <c r="D3" s="100" t="s">
        <v>5</v>
      </c>
      <c r="E3" s="167" t="s">
        <v>82</v>
      </c>
      <c r="F3" s="167" t="s">
        <v>6</v>
      </c>
    </row>
    <row r="4" spans="1:6" ht="14.25" x14ac:dyDescent="0.2">
      <c r="A4" s="101"/>
      <c r="B4" s="102"/>
      <c r="C4" s="104"/>
      <c r="D4" s="103"/>
      <c r="E4" s="103"/>
      <c r="F4" s="168"/>
    </row>
    <row r="5" spans="1:6" ht="25.5" x14ac:dyDescent="0.2">
      <c r="A5" s="65" t="s">
        <v>53</v>
      </c>
      <c r="B5" s="59" t="s">
        <v>97</v>
      </c>
      <c r="C5" s="52"/>
      <c r="D5" s="52"/>
    </row>
    <row r="6" spans="1:6" x14ac:dyDescent="0.2">
      <c r="A6" s="65"/>
      <c r="B6" s="73" t="s">
        <v>98</v>
      </c>
      <c r="C6" s="169" t="s">
        <v>59</v>
      </c>
      <c r="D6" s="50">
        <v>85</v>
      </c>
      <c r="E6" s="94">
        <v>0</v>
      </c>
      <c r="F6" s="50">
        <f>ROUND(D6*E6,2)</f>
        <v>0</v>
      </c>
    </row>
    <row r="7" spans="1:6" x14ac:dyDescent="0.2">
      <c r="A7" s="65"/>
      <c r="B7" s="59"/>
    </row>
    <row r="8" spans="1:6" ht="51.75" customHeight="1" x14ac:dyDescent="0.2">
      <c r="A8" s="65" t="s">
        <v>54</v>
      </c>
      <c r="B8" s="73" t="s">
        <v>100</v>
      </c>
      <c r="C8" s="49" t="s">
        <v>58</v>
      </c>
      <c r="D8" s="50">
        <v>1</v>
      </c>
      <c r="E8" s="94">
        <v>0</v>
      </c>
      <c r="F8" s="50">
        <f>SUM(D8*E8)</f>
        <v>0</v>
      </c>
    </row>
    <row r="9" spans="1:6" x14ac:dyDescent="0.2">
      <c r="B9" s="170"/>
    </row>
    <row r="10" spans="1:6" ht="63.75" x14ac:dyDescent="0.2">
      <c r="A10" s="65" t="s">
        <v>55</v>
      </c>
      <c r="B10" s="171" t="s">
        <v>89</v>
      </c>
      <c r="C10" s="49" t="s">
        <v>58</v>
      </c>
      <c r="D10" s="50">
        <v>1</v>
      </c>
      <c r="E10" s="94">
        <v>0</v>
      </c>
      <c r="F10" s="50">
        <f>SUM(D10*E10)</f>
        <v>0</v>
      </c>
    </row>
    <row r="11" spans="1:6" ht="15.75" customHeight="1" x14ac:dyDescent="0.3">
      <c r="A11" s="65"/>
      <c r="B11" s="172"/>
    </row>
    <row r="12" spans="1:6" ht="51" x14ac:dyDescent="0.2">
      <c r="A12" s="65" t="s">
        <v>56</v>
      </c>
      <c r="B12" s="171" t="s">
        <v>101</v>
      </c>
      <c r="C12" s="49" t="s">
        <v>58</v>
      </c>
      <c r="D12" s="50">
        <v>1</v>
      </c>
      <c r="E12" s="94">
        <v>0</v>
      </c>
      <c r="F12" s="50">
        <f>SUM(D12*E12)</f>
        <v>0</v>
      </c>
    </row>
    <row r="13" spans="1:6" x14ac:dyDescent="0.2">
      <c r="A13" s="65"/>
      <c r="B13" s="59"/>
      <c r="F13" s="173"/>
    </row>
    <row r="14" spans="1:6" ht="15.75" x14ac:dyDescent="0.25">
      <c r="A14" s="60"/>
      <c r="B14" s="174" t="s">
        <v>62</v>
      </c>
      <c r="C14" s="80"/>
      <c r="D14" s="81"/>
      <c r="E14" s="82"/>
      <c r="F14" s="175">
        <f>SUM(F6:F13)</f>
        <v>0</v>
      </c>
    </row>
    <row r="15" spans="1:6" x14ac:dyDescent="0.2">
      <c r="B15" s="107"/>
      <c r="F15" s="148"/>
    </row>
    <row r="16" spans="1:6" x14ac:dyDescent="0.2">
      <c r="B16" s="52" t="s">
        <v>32</v>
      </c>
      <c r="F16" s="148"/>
    </row>
    <row r="17" spans="2:6" ht="31.5" customHeight="1" x14ac:dyDescent="0.2">
      <c r="B17" s="125" t="s">
        <v>79</v>
      </c>
      <c r="C17" s="176"/>
      <c r="D17" s="176"/>
      <c r="E17" s="176"/>
      <c r="F17" s="176"/>
    </row>
    <row r="18" spans="2:6" ht="90.75" customHeight="1" x14ac:dyDescent="0.2">
      <c r="B18" s="125" t="s">
        <v>130</v>
      </c>
      <c r="C18" s="176"/>
      <c r="D18" s="176"/>
      <c r="E18" s="176"/>
      <c r="F18" s="176"/>
    </row>
    <row r="19" spans="2:6" x14ac:dyDescent="0.2">
      <c r="B19" s="107"/>
      <c r="F19" s="148"/>
    </row>
    <row r="20" spans="2:6" x14ac:dyDescent="0.2">
      <c r="B20" s="107"/>
      <c r="F20" s="148"/>
    </row>
  </sheetData>
  <sheetProtection algorithmName="SHA-512" hashValue="rp3VFnufErz+Xi8XBdyV0FZgi8qE8jW0a47/odm8GVlkJd1zFFm0mQ7EGDLHnYfcpLALp/cvv+3xHHVFcOV6IQ==" saltValue="sLA6xcstN2H2tYK7FsI8gw==" spinCount="100000" sheet="1" objects="1" scenarios="1"/>
  <mergeCells count="2">
    <mergeCell ref="B17:F17"/>
    <mergeCell ref="B18:F18"/>
  </mergeCells>
  <pageMargins left="0.86614173228346458" right="0.78740157480314965" top="0.78740157480314965" bottom="0.39370078740157483" header="0.51181102362204722" footer="0.51181102362204722"/>
  <pageSetup paperSize="9" firstPageNumber="0" orientation="portrait" horizontalDpi="300" verticalDpi="300" r:id="rId1"/>
  <headerFooter alignWithMargins="0">
    <oddHeader>&amp;L&amp;9&amp;F&amp;R&amp;9&amp;A</oddHeader>
    <oddFooter>&amp;R&amp;9&amp;P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83DFA-1B0B-477E-BF8D-166AD0B62BBC}">
  <sheetPr codeName="List21"/>
  <dimension ref="A1:F9"/>
  <sheetViews>
    <sheetView zoomScale="130" zoomScaleNormal="130" workbookViewId="0">
      <selection activeCell="F7" sqref="F7"/>
    </sheetView>
  </sheetViews>
  <sheetFormatPr defaultRowHeight="12.75" x14ac:dyDescent="0.2"/>
  <cols>
    <col min="1" max="1" width="5.125" style="1" customWidth="1"/>
    <col min="2" max="2" width="31.75" style="2" customWidth="1"/>
    <col min="3" max="3" width="6.5" style="3" customWidth="1"/>
    <col min="4" max="4" width="7.625" style="4" customWidth="1"/>
    <col min="5" max="5" width="9.375" style="4" customWidth="1"/>
    <col min="6" max="6" width="14.25" style="5" customWidth="1"/>
    <col min="7" max="16384" width="9" style="2"/>
  </cols>
  <sheetData>
    <row r="1" spans="1:6" ht="15.75" x14ac:dyDescent="0.25">
      <c r="A1" s="6" t="s">
        <v>57</v>
      </c>
      <c r="B1" s="7" t="s">
        <v>63</v>
      </c>
    </row>
    <row r="2" spans="1:6" ht="15.75" x14ac:dyDescent="0.25">
      <c r="A2" s="6"/>
      <c r="B2" s="7"/>
    </row>
    <row r="3" spans="1:6" s="21" customFormat="1" ht="25.5" x14ac:dyDescent="0.2">
      <c r="A3" s="8" t="s">
        <v>2</v>
      </c>
      <c r="B3" s="9" t="s">
        <v>3</v>
      </c>
      <c r="C3" s="9" t="s">
        <v>4</v>
      </c>
      <c r="D3" s="14" t="s">
        <v>5</v>
      </c>
      <c r="E3" s="40" t="s">
        <v>82</v>
      </c>
      <c r="F3" s="40" t="s">
        <v>6</v>
      </c>
    </row>
    <row r="4" spans="1:6" x14ac:dyDescent="0.2">
      <c r="F4" s="5" t="s">
        <v>12</v>
      </c>
    </row>
    <row r="5" spans="1:6" x14ac:dyDescent="0.2">
      <c r="A5" s="10" t="s">
        <v>76</v>
      </c>
      <c r="B5" s="43" t="s">
        <v>64</v>
      </c>
      <c r="C5" s="36" t="s">
        <v>61</v>
      </c>
      <c r="D5" s="36">
        <v>0.05</v>
      </c>
      <c r="E5" s="4">
        <f>SUM('1-Pripravljalna dela'!F28+'2-Zemeljska dela'!G32+'3-Betonska dela'!G30+'4-Montažna dela-nadstrešnica'!F18+'5-razna dela'!F14)</f>
        <v>0</v>
      </c>
      <c r="F5" s="4">
        <f>SUM(D5*E5)</f>
        <v>0</v>
      </c>
    </row>
    <row r="6" spans="1:6" ht="15" thickBot="1" x14ac:dyDescent="0.25">
      <c r="A6" s="10"/>
      <c r="B6" s="41"/>
      <c r="E6" s="42"/>
      <c r="F6" s="4"/>
    </row>
    <row r="7" spans="1:6" ht="16.5" thickBot="1" x14ac:dyDescent="0.3">
      <c r="A7" s="39"/>
      <c r="B7" s="38" t="s">
        <v>65</v>
      </c>
      <c r="C7" s="11"/>
      <c r="D7" s="35"/>
      <c r="E7" s="12"/>
      <c r="F7" s="37">
        <f>SUM(F5:F6)</f>
        <v>0</v>
      </c>
    </row>
    <row r="8" spans="1:6" ht="14.25" x14ac:dyDescent="0.2">
      <c r="A8" s="10"/>
      <c r="B8" s="41"/>
      <c r="E8" s="42"/>
      <c r="F8" s="4"/>
    </row>
    <row r="9" spans="1:6" ht="14.25" x14ac:dyDescent="0.2">
      <c r="A9" s="10"/>
      <c r="B9" s="43"/>
      <c r="E9" s="42"/>
    </row>
  </sheetData>
  <sheetProtection algorithmName="SHA-512" hashValue="QQFyfeqPimoIpe/QuhdbQuMC/wbJ1BbPcSzBPCmxoUn05HBxfdhIkdPTqpp2N85Wyb7tht1WqZXjWPpA/s/8/w==" saltValue="eVBVdOU4PDeO48osWcricg==" spinCount="100000" sheet="1" objects="1" scenarios="1"/>
  <pageMargins left="0.98425196850393704" right="0.59055118110236227" top="0.78740157480314965" bottom="0.78740157480314965" header="0.19685039370078741" footer="0.19685039370078741"/>
  <pageSetup paperSize="9" firstPageNumber="0" orientation="portrait" horizontalDpi="300" verticalDpi="300" r:id="rId1"/>
  <headerFooter alignWithMargins="0">
    <oddHeader>&amp;L&amp;9&amp;F&amp;R&amp;9&amp;A</oddHeader>
    <oddFooter>&amp;R&amp;9&amp;P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EC7A9-9F95-4C48-BA14-4A5BF66B3D76}">
  <sheetPr codeName="List22"/>
  <dimension ref="A1:F23"/>
  <sheetViews>
    <sheetView workbookViewId="0">
      <selection activeCell="F6" sqref="F6"/>
    </sheetView>
  </sheetViews>
  <sheetFormatPr defaultRowHeight="12.75" x14ac:dyDescent="0.2"/>
  <cols>
    <col min="1" max="1" width="4.5" style="1" customWidth="1"/>
    <col min="2" max="2" width="42.125" style="2" customWidth="1"/>
    <col min="3" max="3" width="2.125" style="3" customWidth="1"/>
    <col min="4" max="4" width="2.25" style="2" customWidth="1"/>
    <col min="5" max="5" width="4.25" style="4" customWidth="1"/>
    <col min="6" max="6" width="19.75" style="5" customWidth="1"/>
    <col min="7" max="10" width="9" style="2"/>
    <col min="11" max="11" width="9" style="2" customWidth="1"/>
    <col min="12" max="16384" width="9" style="2"/>
  </cols>
  <sheetData>
    <row r="1" spans="1:6" ht="18" x14ac:dyDescent="0.25">
      <c r="A1" s="22" t="s">
        <v>105</v>
      </c>
      <c r="B1" s="22" t="s">
        <v>66</v>
      </c>
    </row>
    <row r="2" spans="1:6" x14ac:dyDescent="0.2">
      <c r="B2" s="17"/>
    </row>
    <row r="3" spans="1:6" ht="18" x14ac:dyDescent="0.25">
      <c r="A3" s="23" t="s">
        <v>0</v>
      </c>
      <c r="B3" s="24" t="str">
        <f>+'1-Pripravljalna dela'!A1:B1</f>
        <v>Pripravljalna dela:</v>
      </c>
      <c r="F3" s="44">
        <f>SUM('1-Pripravljalna dela'!F21)</f>
        <v>0</v>
      </c>
    </row>
    <row r="4" spans="1:6" ht="18" x14ac:dyDescent="0.25">
      <c r="A4" s="23" t="str">
        <f>+'2-Zemeljska dela'!A1</f>
        <v>2.</v>
      </c>
      <c r="B4" s="25" t="str">
        <f>+'2-Zemeljska dela'!B1</f>
        <v>Zemeljska dela:</v>
      </c>
      <c r="F4" s="44">
        <f>SUM('2-Zemeljska dela'!G32)</f>
        <v>0</v>
      </c>
    </row>
    <row r="5" spans="1:6" ht="18" x14ac:dyDescent="0.25">
      <c r="A5" s="23" t="str">
        <f>+'3-Betonska dela'!A1</f>
        <v>3.</v>
      </c>
      <c r="B5" s="25" t="str">
        <f>+'3-Betonska dela'!B1</f>
        <v>Betonska dela:</v>
      </c>
      <c r="F5" s="44">
        <f>SUM('3-Betonska dela'!G30)</f>
        <v>0</v>
      </c>
    </row>
    <row r="6" spans="1:6" ht="19.350000000000001" customHeight="1" x14ac:dyDescent="0.25">
      <c r="A6" s="23" t="str">
        <f>+'4-Montažna dela-nadstrešnica'!A1</f>
        <v>4.</v>
      </c>
      <c r="B6" s="18" t="str">
        <f>+'4-Montažna dela-nadstrešnica'!B1</f>
        <v>Montažna izvedba nadstrešnice</v>
      </c>
      <c r="D6" s="15"/>
      <c r="F6" s="44">
        <f>SUM('4-Montažna dela-nadstrešnica'!F18)</f>
        <v>0</v>
      </c>
    </row>
    <row r="7" spans="1:6" ht="18" x14ac:dyDescent="0.25">
      <c r="A7" s="23" t="s">
        <v>52</v>
      </c>
      <c r="B7" s="25" t="str">
        <f>+'5-razna dela'!B1</f>
        <v>Razna dela:</v>
      </c>
      <c r="F7" s="44">
        <f>SUM('5-razna dela'!F14)</f>
        <v>0</v>
      </c>
    </row>
    <row r="8" spans="1:6" ht="18" x14ac:dyDescent="0.25">
      <c r="A8" s="23" t="s">
        <v>57</v>
      </c>
      <c r="B8" s="25" t="str">
        <f>+'6-Nepredvidena dela'!B1</f>
        <v>Nepredvidena dela:</v>
      </c>
      <c r="F8" s="45">
        <f>SUM('6-Nepredvidena dela'!F7)</f>
        <v>0</v>
      </c>
    </row>
    <row r="9" spans="1:6" ht="18" x14ac:dyDescent="0.25">
      <c r="B9" s="26" t="s">
        <v>67</v>
      </c>
      <c r="C9" s="27"/>
      <c r="D9" s="28"/>
      <c r="E9" s="29"/>
      <c r="F9" s="34">
        <f>SUM(F3:F8)</f>
        <v>0</v>
      </c>
    </row>
    <row r="10" spans="1:6" ht="18" x14ac:dyDescent="0.25">
      <c r="B10" s="18"/>
      <c r="D10" s="15"/>
      <c r="F10" s="44"/>
    </row>
    <row r="11" spans="1:6" ht="15.75" x14ac:dyDescent="0.25">
      <c r="B11" s="13" t="s">
        <v>68</v>
      </c>
      <c r="F11" s="44">
        <f>SUM(F9*0.22)</f>
        <v>0</v>
      </c>
    </row>
    <row r="12" spans="1:6" ht="18" x14ac:dyDescent="0.25">
      <c r="B12" s="18"/>
      <c r="F12" s="33"/>
    </row>
    <row r="13" spans="1:6" ht="18" x14ac:dyDescent="0.25">
      <c r="B13" s="26" t="s">
        <v>75</v>
      </c>
      <c r="C13" s="27"/>
      <c r="D13" s="30"/>
      <c r="E13" s="29"/>
      <c r="F13" s="34">
        <f>SUM(F9+F11)</f>
        <v>0</v>
      </c>
    </row>
    <row r="14" spans="1:6" ht="18.75" x14ac:dyDescent="0.3">
      <c r="B14" s="18"/>
      <c r="F14" s="31"/>
    </row>
    <row r="15" spans="1:6" ht="18.75" x14ac:dyDescent="0.3">
      <c r="B15" s="18"/>
      <c r="F15" s="31"/>
    </row>
    <row r="16" spans="1:6" ht="18.75" x14ac:dyDescent="0.3">
      <c r="B16" s="18"/>
      <c r="F16" s="31"/>
    </row>
    <row r="17" spans="1:6" x14ac:dyDescent="0.2">
      <c r="B17" s="32" t="s">
        <v>32</v>
      </c>
    </row>
    <row r="18" spans="1:6" ht="15.75" customHeight="1" x14ac:dyDescent="0.2">
      <c r="A18" s="1" t="s">
        <v>60</v>
      </c>
      <c r="B18" s="2" t="s">
        <v>69</v>
      </c>
    </row>
    <row r="19" spans="1:6" ht="12.75" customHeight="1" x14ac:dyDescent="0.2">
      <c r="A19" s="1" t="s">
        <v>60</v>
      </c>
      <c r="B19" s="46" t="s">
        <v>131</v>
      </c>
      <c r="C19" s="46"/>
      <c r="D19" s="46"/>
      <c r="E19" s="46"/>
      <c r="F19" s="46"/>
    </row>
    <row r="20" spans="1:6" x14ac:dyDescent="0.2">
      <c r="B20" s="2" t="s">
        <v>70</v>
      </c>
      <c r="C20" s="19"/>
      <c r="D20" s="17"/>
      <c r="E20" s="20"/>
      <c r="F20" s="16"/>
    </row>
    <row r="23" spans="1:6" x14ac:dyDescent="0.2">
      <c r="B23" s="17"/>
    </row>
  </sheetData>
  <sheetProtection algorithmName="SHA-512" hashValue="Nbermi85d/1uWC+CppveUTSOfKed2an3nrsH9Gv+ILFxjJEI4dfuCFv0eHZKTm/HxNSSxWOmnph4Z13tRny9ZA==" saltValue="HZyj3Bu/k8vx32QVqDSeVA==" spinCount="100000" sheet="1" objects="1" scenarios="1"/>
  <mergeCells count="1">
    <mergeCell ref="B19:F19"/>
  </mergeCells>
  <pageMargins left="0.86614173228346458" right="0.78740157480314965" top="0.78740157480314965" bottom="0.39370078740157483" header="0.51181102362204722" footer="0.51181102362204722"/>
  <pageSetup paperSize="9" firstPageNumber="0" orientation="portrait" horizontalDpi="300" verticalDpi="300" r:id="rId1"/>
  <headerFooter alignWithMargins="0">
    <oddHeader>&amp;L&amp;9&amp;F&amp;R&amp;9&amp;A</oddHeader>
    <oddFooter>&amp;R&amp;9&amp;P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1-Pripravljalna dela</vt:lpstr>
      <vt:lpstr>2-Zemeljska dela</vt:lpstr>
      <vt:lpstr>3-Betonska dela</vt:lpstr>
      <vt:lpstr>4-Montažna dela-nadstrešnica</vt:lpstr>
      <vt:lpstr>5-razna dela</vt:lpstr>
      <vt:lpstr>6-Nepredvidena dela</vt:lpstr>
      <vt:lpstr>7-Rekapitulacija</vt:lpstr>
      <vt:lpstr>Excel_BuiltIn_Print_Area_12</vt:lpstr>
      <vt:lpstr>Excel_BuiltIn_Print_Area_16</vt:lpstr>
      <vt:lpstr>Excel_BuiltIn_Print_Area_5</vt:lpstr>
      <vt:lpstr>Excel_BuiltIn_Print_Area_6</vt:lpstr>
      <vt:lpstr>Excel_BuiltIn_Print_Area_8</vt:lpstr>
      <vt:lpstr>'2-Zemeljska dela'!Print_Area</vt:lpstr>
      <vt:lpstr>'3-Betonska dela'!Print_Area</vt:lpstr>
      <vt:lpstr>'4-Montažna dela-nadstrešnica'!Print_Area</vt:lpstr>
      <vt:lpstr>'5-razna dela'!Print_Area</vt:lpstr>
      <vt:lpstr>'6-Nepredvidena dela'!Print_Area</vt:lpstr>
      <vt:lpstr>'7-Rekapitulacija'!Print_Area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sinko</dc:creator>
  <cp:lastModifiedBy>Simon Prebil</cp:lastModifiedBy>
  <cp:lastPrinted>2026-08-04T05:48:50Z</cp:lastPrinted>
  <dcterms:created xsi:type="dcterms:W3CDTF">2026-01-01T14:01:22Z</dcterms:created>
  <dcterms:modified xsi:type="dcterms:W3CDTF">2026-08-04T14:10:41Z</dcterms:modified>
</cp:coreProperties>
</file>